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9180" tabRatio="888" firstSheet="3" activeTab="12"/>
  </bookViews>
  <sheets>
    <sheet name="МЛ " sheetId="1" r:id="rId1"/>
    <sheet name="МЛRMC" sheetId="2" r:id="rId2"/>
    <sheet name="МП" sheetId="3" r:id="rId3"/>
    <sheet name="№1 1.3" sheetId="4" r:id="rId4"/>
    <sheet name="№1 1.3RMC" sheetId="5" r:id="rId5"/>
    <sheet name="№2 2.1" sheetId="6" r:id="rId6"/>
    <sheet name="№2 2.1 RMC" sheetId="7" r:id="rId7"/>
    <sheet name="КПЮН" sheetId="8" r:id="rId8"/>
    <sheet name="ППДВ" sheetId="9" r:id="rId9"/>
    <sheet name="ППДВRMC" sheetId="10" r:id="rId10"/>
    <sheet name="КПД" sheetId="11" r:id="rId11"/>
    <sheet name=" ЛПпони RMC" sheetId="12" r:id="rId12"/>
    <sheet name=" ЛПпони" sheetId="13" r:id="rId13"/>
    <sheet name="Езда по выбору" sheetId="14" r:id="rId14"/>
    <sheet name="Судейская" sheetId="15" r:id="rId15"/>
  </sheets>
  <definedNames>
    <definedName name="_xlfn.RANK.EQ" hidden="1">#NAME?</definedName>
    <definedName name="_xlnm.Print_Area" localSheetId="4">'№1 1.3RMC'!$A$1:$Y$18</definedName>
    <definedName name="_xlnm.Print_Area" localSheetId="5">'№2 2.1'!$A$1:$Z$18</definedName>
    <definedName name="_xlnm.Print_Area" localSheetId="6">'№2 2.1 RMC'!$A$1:$Z$17</definedName>
    <definedName name="_xlnm.Print_Area" localSheetId="13">'Езда по выбору'!$A$1:$Z$18</definedName>
    <definedName name="_xlnm.Print_Area" localSheetId="10">'КПД'!$A$1:$Z$20</definedName>
    <definedName name="_xlnm.Print_Area" localSheetId="8">'ППДВ'!$A$1:$Z$29</definedName>
    <definedName name="_xlnm.Print_Area" localSheetId="9">'ППДВRMC'!$A$1:$Z$21</definedName>
  </definedNames>
  <calcPr fullCalcOnLoad="1"/>
</workbook>
</file>

<file path=xl/sharedStrings.xml><?xml version="1.0" encoding="utf-8"?>
<sst xmlns="http://schemas.openxmlformats.org/spreadsheetml/2006/main" count="1867" uniqueCount="372">
  <si>
    <t>Выездка</t>
  </si>
  <si>
    <t>Мастер-лист</t>
  </si>
  <si>
    <t>№ п/п</t>
  </si>
  <si>
    <t>№ лошади</t>
  </si>
  <si>
    <t>Зачет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</si>
  <si>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</si>
  <si>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</si>
  <si>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</si>
  <si>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</si>
  <si>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</si>
  <si>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</si>
  <si>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</si>
  <si>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</si>
  <si>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 xml:space="preserve"> </t>
  </si>
  <si>
    <t>Ветеринарный врач</t>
  </si>
  <si>
    <t>Главный судья</t>
  </si>
  <si>
    <t>Главный секретарь</t>
  </si>
  <si>
    <t>КК "Форсайд" / Ленинградская область</t>
  </si>
  <si>
    <t>1Ю</t>
  </si>
  <si>
    <t>Мирецкая И.</t>
  </si>
  <si>
    <t>КК "Форсайд"/
Ленинградская область</t>
  </si>
  <si>
    <t>МС</t>
  </si>
  <si>
    <t>Русакова М.</t>
  </si>
  <si>
    <t>Савельева И.</t>
  </si>
  <si>
    <r>
      <t xml:space="preserve">РУСАКОВА </t>
    </r>
    <r>
      <rPr>
        <sz val="8"/>
        <rFont val="Verdana"/>
        <family val="2"/>
      </rPr>
      <t>Таисия, 2004</t>
    </r>
  </si>
  <si>
    <t>008904</t>
  </si>
  <si>
    <t>б/р</t>
  </si>
  <si>
    <t>самостоятельно</t>
  </si>
  <si>
    <t>018611</t>
  </si>
  <si>
    <r>
      <t xml:space="preserve">АРХИПОВА </t>
    </r>
    <r>
      <rPr>
        <sz val="8"/>
        <rFont val="Verdana"/>
        <family val="2"/>
      </rPr>
      <t>Екатерина</t>
    </r>
  </si>
  <si>
    <t>КМС</t>
  </si>
  <si>
    <t>Бунтова В.</t>
  </si>
  <si>
    <r>
      <t xml:space="preserve">ПРИХОЖАЙ </t>
    </r>
    <r>
      <rPr>
        <sz val="8"/>
        <rFont val="Verdana"/>
        <family val="2"/>
      </rPr>
      <t>Виктория</t>
    </r>
  </si>
  <si>
    <t>000682</t>
  </si>
  <si>
    <t>007635</t>
  </si>
  <si>
    <r>
      <t xml:space="preserve">КОМОВА </t>
    </r>
    <r>
      <rPr>
        <sz val="8"/>
        <rFont val="Verdana"/>
        <family val="2"/>
      </rPr>
      <t>Алена, 2010</t>
    </r>
  </si>
  <si>
    <r>
      <t>МИЛК ЭНД ХАНИ-</t>
    </r>
    <r>
      <rPr>
        <sz val="8"/>
        <rFont val="Verdana"/>
        <family val="2"/>
      </rPr>
      <t>12 (126),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св.-рыж., уэльс.пони ,Graishall NIJINSKY, Россия</t>
    </r>
  </si>
  <si>
    <t>016190</t>
  </si>
  <si>
    <r>
      <t xml:space="preserve">ГУРЦКАЯ </t>
    </r>
    <r>
      <rPr>
        <sz val="8"/>
        <rFont val="Verdana"/>
        <family val="2"/>
      </rPr>
      <t>Мариам, 2009</t>
    </r>
  </si>
  <si>
    <r>
      <t>ТОСКА БЭККЕР</t>
    </r>
    <r>
      <rPr>
        <sz val="8"/>
        <rFont val="Verdana"/>
        <family val="2"/>
      </rPr>
      <t>-07 (128)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коб., т.-рыжая, уэльский пони, Ярт Калиф, Нидерланды</t>
    </r>
  </si>
  <si>
    <t>009981</t>
  </si>
  <si>
    <t>Гугучия Ш.</t>
  </si>
  <si>
    <t>009928</t>
  </si>
  <si>
    <t>Комова Е.</t>
  </si>
  <si>
    <r>
      <t>КЕФЕЛИ</t>
    </r>
    <r>
      <rPr>
        <sz val="8"/>
        <rFont val="Verdana"/>
        <family val="2"/>
      </rPr>
      <t xml:space="preserve"> Данил, 2004</t>
    </r>
  </si>
  <si>
    <t>017404</t>
  </si>
  <si>
    <t>Прихожай В.</t>
  </si>
  <si>
    <t>018623</t>
  </si>
  <si>
    <t>Плетцер А.</t>
  </si>
  <si>
    <t>Макарова И.</t>
  </si>
  <si>
    <t>КК "Форсайд" / 
Ленинградская область</t>
  </si>
  <si>
    <r>
      <t>БОБРОВА</t>
    </r>
    <r>
      <rPr>
        <sz val="8"/>
        <rFont val="Verdana"/>
        <family val="2"/>
      </rPr>
      <t xml:space="preserve"> Варвара, 2005</t>
    </r>
  </si>
  <si>
    <t>011234</t>
  </si>
  <si>
    <t>Боборова М.</t>
  </si>
  <si>
    <r>
      <t xml:space="preserve">ГРИГОРЬЕВА </t>
    </r>
    <r>
      <rPr>
        <sz val="8"/>
        <rFont val="Verdana"/>
        <family val="2"/>
      </rPr>
      <t>Юлия, 2003</t>
    </r>
  </si>
  <si>
    <t>016803</t>
  </si>
  <si>
    <t>Додонова О.</t>
  </si>
  <si>
    <r>
      <t xml:space="preserve">ДАНИЛЬЧЕНКО </t>
    </r>
    <r>
      <rPr>
        <sz val="8"/>
        <rFont val="Verdana"/>
        <family val="2"/>
      </rPr>
      <t>Елизавета, 2007</t>
    </r>
  </si>
  <si>
    <t>001507</t>
  </si>
  <si>
    <r>
      <t>ТЕРЕЗА</t>
    </r>
    <r>
      <rPr>
        <sz val="8"/>
        <rFont val="Verdana"/>
        <family val="2"/>
      </rPr>
      <t>-04 (113), коб., сер., уэльск. пони, Duble "P" S Murdock, Нидерланды</t>
    </r>
  </si>
  <si>
    <t>010468</t>
  </si>
  <si>
    <r>
      <t xml:space="preserve">НОВИНСКАЯ </t>
    </r>
    <r>
      <rPr>
        <sz val="8"/>
        <rFont val="Verdana"/>
        <family val="2"/>
      </rPr>
      <t>Дарья, 2011</t>
    </r>
  </si>
  <si>
    <r>
      <t xml:space="preserve">КОРОТУН </t>
    </r>
    <r>
      <rPr>
        <sz val="8"/>
        <rFont val="Verdana"/>
        <family val="2"/>
      </rPr>
      <t>Анастасия, 2006</t>
    </r>
  </si>
  <si>
    <t>Шахайдулина Н.</t>
  </si>
  <si>
    <t>Новинская М.</t>
  </si>
  <si>
    <t>Фролова И.П. - Санкт-Петербург</t>
  </si>
  <si>
    <t>017480</t>
  </si>
  <si>
    <t>073002</t>
  </si>
  <si>
    <t>018905</t>
  </si>
  <si>
    <t>021592</t>
  </si>
  <si>
    <r>
      <t>МЭЙДЖИК БОЙ</t>
    </r>
    <r>
      <rPr>
        <sz val="8"/>
        <rFont val="Verdana"/>
        <family val="2"/>
      </rPr>
      <t>-10, мер., сер., нем. верх. пони, Дей Лайт 49, ДКСК "Чудо-Кони", Йошкар-Ола</t>
    </r>
  </si>
  <si>
    <t xml:space="preserve">Выездка. </t>
  </si>
  <si>
    <t>КОМАНДНЫЙ ПРИЗ. ЮНОШИ</t>
  </si>
  <si>
    <t>103UX70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</si>
  <si>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</si>
  <si>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</si>
  <si>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</si>
  <si>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</si>
  <si>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</si>
  <si>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</si>
  <si>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Главный судья по выездке</t>
  </si>
  <si>
    <t>ВК</t>
  </si>
  <si>
    <t>Ленинградская область</t>
  </si>
  <si>
    <t>Член ГСК</t>
  </si>
  <si>
    <t>Мирецкая И.Н.</t>
  </si>
  <si>
    <t>Санкт-Петербург</t>
  </si>
  <si>
    <t>Технический делегат</t>
  </si>
  <si>
    <t>Шеф-стюард</t>
  </si>
  <si>
    <t>Степанова И.И.</t>
  </si>
  <si>
    <t>3К</t>
  </si>
  <si>
    <t>допущен</t>
  </si>
  <si>
    <t>Н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</si>
  <si>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</si>
  <si>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</si>
  <si>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</si>
  <si>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</si>
  <si>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</si>
  <si>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</si>
  <si>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</si>
  <si>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</si>
  <si>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</si>
  <si>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</si>
  <si>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</si>
  <si>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</si>
  <si>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Езда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</si>
  <si>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</si>
  <si>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</si>
  <si>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ЕЗДА</t>
  </si>
  <si>
    <t>Вып. норм</t>
  </si>
  <si>
    <t>Зачет "Дети на лошадях"</t>
  </si>
  <si>
    <t>Зачет "Дети на пони"</t>
  </si>
  <si>
    <t>Старшая группа (12-16 лет)</t>
  </si>
  <si>
    <t>-</t>
  </si>
  <si>
    <t xml:space="preserve">Главный судья </t>
  </si>
  <si>
    <t>Бауман И.В.</t>
  </si>
  <si>
    <t>Фролова И.П.</t>
  </si>
  <si>
    <t xml:space="preserve"> -</t>
  </si>
  <si>
    <t>МАЛЫЙ ПРИЗ.</t>
  </si>
  <si>
    <r>
      <t>ТАЛУЛА</t>
    </r>
    <r>
      <rPr>
        <sz val="8"/>
        <rFont val="Verdana"/>
        <family val="2"/>
      </rPr>
      <t>-13 (129), коб., рыж., уэльский пони,Касперхофс Фредди,Санкт-Петербург, Россия</t>
    </r>
  </si>
  <si>
    <t xml:space="preserve">КОМАНДНЫЙ ПРИЗ. ДЕТИ </t>
  </si>
  <si>
    <r>
      <t>ЭСМЕРАЛЬДА ПИНК-</t>
    </r>
    <r>
      <rPr>
        <sz val="8"/>
        <rFont val="Verdana"/>
        <family val="2"/>
      </rPr>
      <t>13 (117), коб., сол., уэльский пони, Cuppers Maikel, Московская обл.</t>
    </r>
  </si>
  <si>
    <r>
      <t xml:space="preserve">ЛИКОРН- </t>
    </r>
    <r>
      <rPr>
        <sz val="8"/>
        <rFont val="Verdana"/>
        <family val="2"/>
      </rPr>
      <t>06 (144), коб., сер., пони, н.з., Бельгия</t>
    </r>
  </si>
  <si>
    <r>
      <t>РОЗА'С САВАНЕТА</t>
    </r>
    <r>
      <rPr>
        <sz val="8"/>
        <rFont val="Verdana"/>
        <family val="2"/>
      </rPr>
      <t>-06 (148)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мер, бур, нью форест пони, Мэйк Май Дэй, Нидерланды</t>
    </r>
  </si>
  <si>
    <t>Читчик</t>
  </si>
  <si>
    <t>Ассистент старшего судьи</t>
  </si>
  <si>
    <t>КК "Форсайд" /
Ленинградская область</t>
  </si>
  <si>
    <r>
      <t xml:space="preserve">МАКАРОВА </t>
    </r>
    <r>
      <rPr>
        <sz val="8"/>
        <rFont val="Verdana"/>
        <family val="2"/>
      </rPr>
      <t>Ирина</t>
    </r>
  </si>
  <si>
    <r>
      <t xml:space="preserve">ХРАМЦОВА </t>
    </r>
    <r>
      <rPr>
        <sz val="8"/>
        <rFont val="Verdana"/>
        <family val="2"/>
      </rPr>
      <t>Диана, 2010</t>
    </r>
  </si>
  <si>
    <t>002210</t>
  </si>
  <si>
    <t>018609</t>
  </si>
  <si>
    <t>Старушенко Е.</t>
  </si>
  <si>
    <r>
      <t xml:space="preserve">СОЛОДКИНА </t>
    </r>
    <r>
      <rPr>
        <sz val="8"/>
        <rFont val="Verdana"/>
        <family val="2"/>
      </rPr>
      <t>Полина, 2005</t>
    </r>
  </si>
  <si>
    <t>037905</t>
  </si>
  <si>
    <r>
      <t>ПЕНТАГОН-</t>
    </r>
    <r>
      <rPr>
        <sz val="8"/>
        <rFont val="Verdana"/>
        <family val="2"/>
      </rPr>
      <t>06 (146), мер., вор., нем. райтпони, Прометеус, Германия</t>
    </r>
  </si>
  <si>
    <t>105EC48</t>
  </si>
  <si>
    <t>Солодкин О.</t>
  </si>
  <si>
    <r>
      <t>КАЛХАВЕС ДЕ НОРА-</t>
    </r>
    <r>
      <rPr>
        <sz val="8"/>
        <rFont val="Verdana"/>
        <family val="2"/>
      </rPr>
      <t>07, коб., т.-рыж., датск. тепл., Де Ноир, Дания</t>
    </r>
  </si>
  <si>
    <t>018646</t>
  </si>
  <si>
    <t>Григорьева Г.</t>
  </si>
  <si>
    <t>005209</t>
  </si>
  <si>
    <r>
      <t>ТИНДСШУРС ЭНЖЕЛ-</t>
    </r>
    <r>
      <rPr>
        <sz val="8"/>
        <rFont val="Verdana"/>
        <family val="2"/>
      </rPr>
      <t>12, коб., рыж., уэльск. пони, Ангрен, Нидерланды</t>
    </r>
  </si>
  <si>
    <t>016615</t>
  </si>
  <si>
    <t>002910</t>
  </si>
  <si>
    <t>013606</t>
  </si>
  <si>
    <t>017499</t>
  </si>
  <si>
    <r>
      <t xml:space="preserve">СВЕТАШОВА </t>
    </r>
    <r>
      <rPr>
        <sz val="8"/>
        <rFont val="Verdana"/>
        <family val="2"/>
      </rPr>
      <t>Полина, 2007</t>
    </r>
  </si>
  <si>
    <t>005307</t>
  </si>
  <si>
    <r>
      <t>ХИТЕРВИНС ТВИКЛС РОЗЕАННЕ</t>
    </r>
    <r>
      <rPr>
        <sz val="8"/>
        <rFont val="Verdana"/>
        <family val="2"/>
      </rPr>
      <t xml:space="preserve">-12 (149), коб., сол., уэльск. пони, Оеунс Велдс Винстон, Нидерланды </t>
    </r>
  </si>
  <si>
    <t>017484</t>
  </si>
  <si>
    <t>Светашов В.</t>
  </si>
  <si>
    <r>
      <t xml:space="preserve">КОРОТУН </t>
    </r>
    <r>
      <rPr>
        <sz val="8"/>
        <rFont val="Verdana"/>
        <family val="2"/>
      </rPr>
      <t>Кристина, 2011</t>
    </r>
  </si>
  <si>
    <t>000611</t>
  </si>
  <si>
    <r>
      <t xml:space="preserve">ФЕДОРОВА </t>
    </r>
    <r>
      <rPr>
        <sz val="8"/>
        <rFont val="Verdana"/>
        <family val="2"/>
      </rPr>
      <t>Дарья, 2005</t>
    </r>
  </si>
  <si>
    <t>026898</t>
  </si>
  <si>
    <t>005877</t>
  </si>
  <si>
    <r>
      <t xml:space="preserve">СЕМЕНОВА </t>
    </r>
    <r>
      <rPr>
        <sz val="8"/>
        <rFont val="Verdana"/>
        <family val="2"/>
      </rPr>
      <t>Ирина</t>
    </r>
  </si>
  <si>
    <t>007879</t>
  </si>
  <si>
    <t>010519</t>
  </si>
  <si>
    <t>Семенова И.</t>
  </si>
  <si>
    <t>Эшмаков М.</t>
  </si>
  <si>
    <t>КСК "Осиновая роща"/
Ленинградская область</t>
  </si>
  <si>
    <t>Устрова М.</t>
  </si>
  <si>
    <t>069205</t>
  </si>
  <si>
    <r>
      <t>ФОРТЭ ЭЙЧ ЭР</t>
    </r>
    <r>
      <rPr>
        <sz val="8"/>
        <rFont val="Verdana"/>
        <family val="2"/>
      </rPr>
      <t>-10,мер., рыж., KWPN, Вивальди,Нидерланды</t>
    </r>
  </si>
  <si>
    <t>020570</t>
  </si>
  <si>
    <r>
      <t>ФЛЁР ДЕ ЛИЗ</t>
    </r>
    <r>
      <rPr>
        <sz val="8"/>
        <rFont val="Verdana"/>
        <family val="2"/>
      </rPr>
      <t>-08,коб.,т-генд., спорт.помесь, неизв.</t>
    </r>
  </si>
  <si>
    <t>Старшая группа В (12-16 лет)</t>
  </si>
  <si>
    <t>Средняя группа (9-11 лет)</t>
  </si>
  <si>
    <t>Младшая группа (8-9лет)</t>
  </si>
  <si>
    <t>Младшая группа (7-8 лет)</t>
  </si>
  <si>
    <t>Средняя группа (10-11 лет)</t>
  </si>
  <si>
    <t>Старшая группа А (12-16 лет)</t>
  </si>
  <si>
    <t>Зачет "Взрослые"</t>
  </si>
  <si>
    <t>Зачет "Юниоры"</t>
  </si>
  <si>
    <r>
      <t>ДИАМАНТ</t>
    </r>
    <r>
      <rPr>
        <sz val="8"/>
        <rFont val="Verdana"/>
        <family val="2"/>
      </rPr>
      <t>-12, мер., рыж., вестфальск., Данкешон, Германия</t>
    </r>
  </si>
  <si>
    <r>
      <t>ЭРЕНС ХИТ</t>
    </r>
    <r>
      <rPr>
        <sz val="8"/>
        <rFont val="Verdana"/>
        <family val="2"/>
      </rPr>
      <t>-09, мер., т-гнед., вест., Ehrenpar, Россия</t>
    </r>
  </si>
  <si>
    <r>
      <t>БРИДЖ</t>
    </r>
    <r>
      <rPr>
        <sz val="8"/>
        <rFont val="Verdana"/>
        <family val="2"/>
      </rPr>
      <t xml:space="preserve">-12 </t>
    </r>
    <r>
      <rPr>
        <sz val="8"/>
        <color indexed="8"/>
        <rFont val="Verdana"/>
        <family val="2"/>
      </rPr>
      <t>(110)</t>
    </r>
    <r>
      <rPr>
        <sz val="8"/>
        <rFont val="Verdana"/>
        <family val="2"/>
      </rPr>
      <t>, мер., игр., нем. верх. пони, Бальтазар 19, Россия</t>
    </r>
  </si>
  <si>
    <t>БК</t>
  </si>
  <si>
    <t>16 марта 2019 г.</t>
  </si>
  <si>
    <t>14-16 марта 2019 г.</t>
  </si>
  <si>
    <t>Додонова О.А. - ВК - Санкт-Петербург</t>
  </si>
  <si>
    <t>Русинова Е.П. - ВК - Ленинградская область</t>
  </si>
  <si>
    <t>Разбитная Е.А. - ВК - Санкт-Петербург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</si>
  <si>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
ВЕСЕННИЙ КУБОК КК "ФОРСАЙД", 2 ЭТАП
</t>
    </r>
    <r>
      <rPr>
        <sz val="8"/>
        <rFont val="Verdana"/>
        <family val="2"/>
      </rPr>
      <t>выездка (среди мальчиков и девочек до 15 лет, юношей и девушек, юниоров и юниорок, мужчин и женщин)
выездка (высота в холке до 150 см) (для мальчиков и девочек до 13 лет, 12-16 лет)</t>
    </r>
    <r>
      <rPr>
        <b/>
        <sz val="10"/>
        <rFont val="Verdana"/>
        <family val="2"/>
      </rPr>
      <t xml:space="preserve">
Региональные соревнования</t>
    </r>
  </si>
  <si>
    <t>Винокурова А.</t>
  </si>
  <si>
    <r>
      <t xml:space="preserve">ВЛАСОВА </t>
    </r>
    <r>
      <rPr>
        <sz val="8"/>
        <rFont val="Verdana"/>
        <family val="2"/>
      </rPr>
      <t>Александра</t>
    </r>
  </si>
  <si>
    <t>Власова А.</t>
  </si>
  <si>
    <t>016191</t>
  </si>
  <si>
    <r>
      <t xml:space="preserve">ЗАЙЦЕВА </t>
    </r>
    <r>
      <rPr>
        <sz val="8"/>
        <rFont val="Verdana"/>
        <family val="2"/>
      </rPr>
      <t>Евгения, 2010</t>
    </r>
  </si>
  <si>
    <t>005310</t>
  </si>
  <si>
    <r>
      <t xml:space="preserve">ТИХАНОВИЧ </t>
    </r>
    <r>
      <rPr>
        <sz val="8"/>
        <rFont val="Verdana"/>
        <family val="2"/>
      </rPr>
      <t>Анастасия, 2005</t>
    </r>
  </si>
  <si>
    <t>016620</t>
  </si>
  <si>
    <t>Тиханович М.</t>
  </si>
  <si>
    <r>
      <t>ТВОРОГОВА-КУЗНЕЦОВА</t>
    </r>
    <r>
      <rPr>
        <sz val="8"/>
        <rFont val="Verdana"/>
        <family val="2"/>
      </rPr>
      <t xml:space="preserve"> Полина, 2001</t>
    </r>
  </si>
  <si>
    <t>057801</t>
  </si>
  <si>
    <t>Чебунина О.</t>
  </si>
  <si>
    <t>ППЮ</t>
  </si>
  <si>
    <r>
      <t>КУЗНЕЦОВА</t>
    </r>
    <r>
      <rPr>
        <sz val="8"/>
        <rFont val="Verdana"/>
        <family val="2"/>
      </rPr>
      <t xml:space="preserve"> Алена, 2004</t>
    </r>
  </si>
  <si>
    <t>009004</t>
  </si>
  <si>
    <r>
      <t>ЛЕМНИСКААТ  РАПСОДИ-</t>
    </r>
    <r>
      <rPr>
        <sz val="8"/>
        <rFont val="Verdana"/>
        <family val="2"/>
      </rPr>
      <t>04(146),</t>
    </r>
    <r>
      <rPr>
        <b/>
        <sz val="8"/>
        <rFont val="Verdana"/>
        <family val="2"/>
      </rPr>
      <t xml:space="preserve">  </t>
    </r>
    <r>
      <rPr>
        <sz val="8"/>
        <rFont val="Verdana"/>
        <family val="2"/>
      </rPr>
      <t>мер., рыж., уэльск. пони, Anjershof Rocky, Нидерланды</t>
    </r>
  </si>
  <si>
    <t>016613</t>
  </si>
  <si>
    <t>Брунц Н.</t>
  </si>
  <si>
    <t>Допущен</t>
  </si>
  <si>
    <r>
      <t xml:space="preserve">НИКИФОРОВА </t>
    </r>
    <r>
      <rPr>
        <sz val="8"/>
        <rFont val="Verdana"/>
        <family val="2"/>
      </rPr>
      <t>Анастасия, 2006</t>
    </r>
  </si>
  <si>
    <t>023106</t>
  </si>
  <si>
    <r>
      <t xml:space="preserve">ГРИШАНОВИЧ </t>
    </r>
    <r>
      <rPr>
        <sz val="8"/>
        <rFont val="Verdana"/>
        <family val="2"/>
      </rPr>
      <t>Вероника, 1998</t>
    </r>
  </si>
  <si>
    <r>
      <t>ДАНХИЛЛ</t>
    </r>
    <r>
      <rPr>
        <sz val="8"/>
        <rFont val="Verdana"/>
        <family val="2"/>
      </rPr>
      <t>-05,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гнед., полукр., Дамаск, Ленинградская область</t>
    </r>
  </si>
  <si>
    <t>Гришановаич О.</t>
  </si>
  <si>
    <t>019075</t>
  </si>
  <si>
    <r>
      <t>ФРЕЯ АФКЕ -</t>
    </r>
    <r>
      <rPr>
        <sz val="8"/>
        <rFont val="Verdana"/>
        <family val="2"/>
      </rPr>
      <t>09, коб., вор., фриз., Мауриц 437, Нидерланды</t>
    </r>
  </si>
  <si>
    <t>020421</t>
  </si>
  <si>
    <r>
      <t>КОЛЛИЕРС КРИНОЛИН</t>
    </r>
    <r>
      <rPr>
        <sz val="8"/>
        <rFont val="Verdana"/>
        <family val="2"/>
      </rPr>
      <t>-08 (  ), коб., сол., Greiciau Spring Midnight, Великобритания</t>
    </r>
  </si>
  <si>
    <r>
      <t>СВИТ ФОРЕСТ РОБИН</t>
    </r>
    <r>
      <rPr>
        <sz val="8"/>
        <rFont val="Verdana"/>
        <family val="2"/>
      </rPr>
      <t>- 03 (140), коб., гн., новый лесной пони, Моленаарс Голден Кинг, Нидерланды</t>
    </r>
  </si>
  <si>
    <t>007670</t>
  </si>
  <si>
    <r>
      <t>БЕЛЛА ВИСТА</t>
    </r>
    <r>
      <rPr>
        <sz val="8"/>
        <rFont val="Verdana"/>
        <family val="2"/>
      </rPr>
      <t>-07, коб., вор., тракененская, Инстербург, Германия</t>
    </r>
  </si>
  <si>
    <t>008639</t>
  </si>
  <si>
    <r>
      <t xml:space="preserve">БУНТОВА </t>
    </r>
    <r>
      <rPr>
        <sz val="8"/>
        <rFont val="Verdana"/>
        <family val="2"/>
      </rPr>
      <t>Елизавета, 2002</t>
    </r>
  </si>
  <si>
    <r>
      <t>АЙ ЭМ ЗЕ КИНГ</t>
    </r>
    <r>
      <rPr>
        <sz val="8"/>
        <rFont val="Verdana"/>
        <family val="2"/>
      </rPr>
      <t>-05 (148), мер., сер., голл. пони, Идзард, Нидерланды</t>
    </r>
  </si>
  <si>
    <t>016174</t>
  </si>
  <si>
    <t>Коротун Н.</t>
  </si>
  <si>
    <r>
      <rPr>
        <b/>
        <sz val="8"/>
        <rFont val="Verdana"/>
        <family val="2"/>
      </rPr>
      <t xml:space="preserve">ЛУЩЕВИЧ </t>
    </r>
    <r>
      <rPr>
        <sz val="8"/>
        <rFont val="Verdana"/>
        <family val="2"/>
      </rPr>
      <t>Ева, 2011</t>
    </r>
  </si>
  <si>
    <t>001711</t>
  </si>
  <si>
    <r>
      <t>ЯХОНТ</t>
    </r>
    <r>
      <rPr>
        <sz val="8"/>
        <rFont val="Verdana"/>
        <family val="2"/>
      </rPr>
      <t>-11 (109), жер., сер.-игр.,нем. класс прони, Янко, КФХ Кошелев</t>
    </r>
  </si>
  <si>
    <t>018524</t>
  </si>
  <si>
    <t>Архипова Е.</t>
  </si>
  <si>
    <t>ППДА</t>
  </si>
  <si>
    <r>
      <t>ХАНИХИЛЛС ОЛИВИЯ</t>
    </r>
    <r>
      <rPr>
        <sz val="8"/>
        <rFont val="Verdana"/>
        <family val="2"/>
      </rPr>
      <t>-06 (118), коб., рыж., уэльск. пони, FLEVOZICHTS DARKY, Нидерланды</t>
    </r>
  </si>
  <si>
    <t>008957</t>
  </si>
  <si>
    <t>Бондаренко А.</t>
  </si>
  <si>
    <t>КСК "Дубки" / 
Санкт-Петербург</t>
  </si>
  <si>
    <r>
      <t xml:space="preserve">КИСЕЛЕВА </t>
    </r>
    <r>
      <rPr>
        <sz val="8"/>
        <rFont val="Verdana"/>
        <family val="2"/>
      </rPr>
      <t>Карина, 2009</t>
    </r>
  </si>
  <si>
    <r>
      <t xml:space="preserve">ПЕТРОВА </t>
    </r>
    <r>
      <rPr>
        <sz val="8"/>
        <rFont val="Verdana"/>
        <family val="2"/>
      </rPr>
      <t>Тамара, 2008</t>
    </r>
  </si>
  <si>
    <r>
      <t xml:space="preserve">АНДРЕЕВА </t>
    </r>
    <r>
      <rPr>
        <sz val="8"/>
        <rFont val="Verdana"/>
        <family val="2"/>
      </rPr>
      <t>Маргарита</t>
    </r>
  </si>
  <si>
    <r>
      <t>БРЕНД</t>
    </r>
    <r>
      <rPr>
        <sz val="8"/>
        <rFont val="Verdana"/>
        <family val="2"/>
      </rPr>
      <t xml:space="preserve">-14,мер., рыж., буден., Бобслей, КЗ Агрофирма Целина, Ростовская обл. </t>
    </r>
  </si>
  <si>
    <t>Андреева М.</t>
  </si>
  <si>
    <t>Назарова Е.</t>
  </si>
  <si>
    <t>ч/в/ 
Санкт-Петербург</t>
  </si>
  <si>
    <r>
      <t xml:space="preserve">ТАРАСОВА </t>
    </r>
    <r>
      <rPr>
        <sz val="8"/>
        <rFont val="Verdana"/>
        <family val="2"/>
      </rPr>
      <t>Агата, 2008</t>
    </r>
  </si>
  <si>
    <t>010408</t>
  </si>
  <si>
    <r>
      <t>МИСТЕР РОДИН</t>
    </r>
    <r>
      <rPr>
        <sz val="8"/>
        <rFont val="Verdana"/>
        <family val="2"/>
      </rPr>
      <t>-06 (127), жер., палом., уэльск. пони, Wolling's Dante, Нидерланды</t>
    </r>
  </si>
  <si>
    <t>007481</t>
  </si>
  <si>
    <t>Дехтерва Е.</t>
  </si>
  <si>
    <r>
      <t>КУФА ЭЛЬ ДЖИБРИЛ</t>
    </r>
    <r>
      <rPr>
        <sz val="8"/>
        <rFont val="Verdana"/>
        <family val="2"/>
      </rPr>
      <t>-08 (121), мер., рыже-чалый, уэльск. Пони, Стардаст, Финляндия</t>
    </r>
  </si>
  <si>
    <t>СПб ГБУК "ПКиО Дубки"</t>
  </si>
  <si>
    <r>
      <t xml:space="preserve">ЛИВАНОВА </t>
    </r>
    <r>
      <rPr>
        <sz val="8"/>
        <rFont val="Verdana"/>
        <family val="2"/>
      </rPr>
      <t>Вера</t>
    </r>
  </si>
  <si>
    <r>
      <t>МЭДХЕН</t>
    </r>
    <r>
      <rPr>
        <sz val="8"/>
        <rFont val="Verdana"/>
        <family val="2"/>
      </rPr>
      <t>-10, коб., рыж., полукр., Максимус, Россия</t>
    </r>
  </si>
  <si>
    <t>011342</t>
  </si>
  <si>
    <t>011314</t>
  </si>
  <si>
    <t>Ливанова В.</t>
  </si>
  <si>
    <r>
      <t xml:space="preserve">СТРИЖАКОВА </t>
    </r>
    <r>
      <rPr>
        <sz val="8"/>
        <rFont val="Verdana"/>
        <family val="2"/>
      </rPr>
      <t xml:space="preserve"> Софья, 2006</t>
    </r>
  </si>
  <si>
    <t>001706</t>
  </si>
  <si>
    <r>
      <t>СПРИНГ СТАРС ЯРНО</t>
    </r>
    <r>
      <rPr>
        <sz val="8"/>
        <rFont val="Verdana"/>
        <family val="2"/>
      </rPr>
      <t>-07 (129), жер., гнед., уэльский пони, Воллингс Данте, Нидерланды</t>
    </r>
  </si>
  <si>
    <t>010723</t>
  </si>
  <si>
    <t>Стрижакова Е.</t>
  </si>
  <si>
    <t>Дехтерева Е.</t>
  </si>
  <si>
    <t>020580</t>
  </si>
  <si>
    <t>Костылева Т.</t>
  </si>
  <si>
    <t>КК "Трава"/
Ленинградская область</t>
  </si>
  <si>
    <r>
      <t xml:space="preserve">МАНЮНИНА </t>
    </r>
    <r>
      <rPr>
        <sz val="8"/>
        <rFont val="Verdana"/>
        <family val="2"/>
      </rPr>
      <t>София, 2012</t>
    </r>
  </si>
  <si>
    <t>021414</t>
  </si>
  <si>
    <t>032801</t>
  </si>
  <si>
    <r>
      <t xml:space="preserve">СОКОЛОВА </t>
    </r>
    <r>
      <rPr>
        <sz val="8"/>
        <rFont val="Verdana"/>
        <family val="2"/>
      </rPr>
      <t>Анастасия, 2001</t>
    </r>
  </si>
  <si>
    <t>002256</t>
  </si>
  <si>
    <t>Милюкова С.</t>
  </si>
  <si>
    <r>
      <t xml:space="preserve">БУТЯТОВА </t>
    </r>
    <r>
      <rPr>
        <sz val="8"/>
        <rFont val="Verdana"/>
        <family val="2"/>
      </rPr>
      <t>Александра</t>
    </r>
  </si>
  <si>
    <t>003289</t>
  </si>
  <si>
    <r>
      <t>ГОТЬЕ</t>
    </r>
    <r>
      <rPr>
        <sz val="8"/>
        <rFont val="Verdana"/>
        <family val="2"/>
      </rPr>
      <t>-11, мер., гн., голл., Апачи , Нидерланды</t>
    </r>
  </si>
  <si>
    <t>017427</t>
  </si>
  <si>
    <t>Кондрашова М.</t>
  </si>
  <si>
    <t>ч/в / 
Ленинградская область</t>
  </si>
  <si>
    <r>
      <t>СЕКВЕНЦИЯ</t>
    </r>
    <r>
      <rPr>
        <sz val="8"/>
        <rFont val="Verdana"/>
        <family val="2"/>
      </rPr>
      <t>-13, коб., гн.,  ган., Сан Франциско 42, ООО "Конный завод Ермак"</t>
    </r>
  </si>
  <si>
    <t>016643</t>
  </si>
  <si>
    <t>Иванова С.</t>
  </si>
  <si>
    <r>
      <t xml:space="preserve">КРИЛИЧЕВСКИЙ </t>
    </r>
    <r>
      <rPr>
        <sz val="8"/>
        <rFont val="Verdana"/>
        <family val="2"/>
      </rPr>
      <t>Максим, 2006</t>
    </r>
  </si>
  <si>
    <t>012706</t>
  </si>
  <si>
    <r>
      <t>ВЕГА</t>
    </r>
    <r>
      <rPr>
        <sz val="8"/>
        <rFont val="Verdana"/>
        <family val="2"/>
      </rPr>
      <t>-03, коб., сер. трак., Гордон, Беларусь</t>
    </r>
  </si>
  <si>
    <t>011809</t>
  </si>
  <si>
    <t>Свиридова Т.</t>
  </si>
  <si>
    <t>Бутятова А.</t>
  </si>
  <si>
    <t>КСК "Комарово" / 
Санкт-Петербург</t>
  </si>
  <si>
    <r>
      <t xml:space="preserve">СВИРИДОВА </t>
    </r>
    <r>
      <rPr>
        <sz val="8"/>
        <rFont val="Verdana"/>
        <family val="2"/>
      </rPr>
      <t>Татьяна</t>
    </r>
  </si>
  <si>
    <r>
      <t>ХАРЛЕЙ ДИАМАНТ</t>
    </r>
    <r>
      <rPr>
        <sz val="8"/>
        <rFont val="Verdana"/>
        <family val="2"/>
      </rPr>
      <t xml:space="preserve">-09, жер., т.-гн., украинск. верх., Сандрос Диамант, Украина </t>
    </r>
  </si>
  <si>
    <t>013475</t>
  </si>
  <si>
    <r>
      <t>КАРИНО</t>
    </r>
    <r>
      <rPr>
        <sz val="8"/>
        <rFont val="Verdana"/>
        <family val="2"/>
      </rPr>
      <t>-99, мер., гнед., голшт., Каретино, Германия</t>
    </r>
  </si>
  <si>
    <r>
      <t xml:space="preserve">СТУКАНЦЕВА </t>
    </r>
    <r>
      <rPr>
        <sz val="8"/>
        <rFont val="Verdana"/>
        <family val="2"/>
      </rPr>
      <t>Дарина</t>
    </r>
  </si>
  <si>
    <t>001980</t>
  </si>
  <si>
    <r>
      <t>ИНДУКТОР</t>
    </r>
    <r>
      <rPr>
        <sz val="8"/>
        <rFont val="Verdana"/>
        <family val="2"/>
      </rPr>
      <t>-15, жер.,карак. полукровн., Ибар, Старожиловский КЗ, Рязанская обл.</t>
    </r>
  </si>
  <si>
    <t>019371</t>
  </si>
  <si>
    <t>Стуканцева Д.</t>
  </si>
  <si>
    <t>Saddle Service /
Санкт-Петербург</t>
  </si>
  <si>
    <r>
      <t xml:space="preserve">АРНГОЛЬД </t>
    </r>
    <r>
      <rPr>
        <sz val="8"/>
        <rFont val="Verdana"/>
        <family val="2"/>
      </rPr>
      <t>Виктория</t>
    </r>
  </si>
  <si>
    <t>026596</t>
  </si>
  <si>
    <r>
      <t>БОСС</t>
    </r>
    <r>
      <rPr>
        <sz val="8"/>
        <rFont val="Verdana"/>
        <family val="2"/>
      </rPr>
      <t>-10, мер., гнед.,польская тепл., Бисквит, Польша</t>
    </r>
  </si>
  <si>
    <t>011320</t>
  </si>
  <si>
    <t>Арнгольд В.</t>
  </si>
  <si>
    <t>КСК "Верево" /
Санкт-Петербург</t>
  </si>
  <si>
    <r>
      <t xml:space="preserve">КУЗЬМЕНКО </t>
    </r>
    <r>
      <rPr>
        <sz val="8"/>
        <rFont val="Verdana"/>
        <family val="2"/>
      </rPr>
      <t>Наталья</t>
    </r>
  </si>
  <si>
    <t>007979</t>
  </si>
  <si>
    <r>
      <t>ГАЗОН</t>
    </r>
    <r>
      <rPr>
        <sz val="8"/>
        <rFont val="Verdana"/>
        <family val="2"/>
      </rPr>
      <t>-08,мер., гнед., трак., Оптимист, Кировский к/з, Ростовская обл.</t>
    </r>
  </si>
  <si>
    <t>007738</t>
  </si>
  <si>
    <t>Кузьменко Н.</t>
  </si>
  <si>
    <r>
      <t>ЛОВЕЛАС</t>
    </r>
    <r>
      <rPr>
        <sz val="8"/>
        <rFont val="Verdana"/>
        <family val="2"/>
      </rPr>
      <t>-03,мер., гнед., ганноверск., Bleisberds Llwius, Латвия</t>
    </r>
  </si>
  <si>
    <t>005977</t>
  </si>
  <si>
    <t>Урусова Е.</t>
  </si>
  <si>
    <r>
      <t>ДАКОТА ФИЛД</t>
    </r>
    <r>
      <rPr>
        <sz val="8"/>
        <rFont val="Verdana"/>
        <family val="2"/>
      </rPr>
      <t>-08, мер., голландск. теплокровн., Дуглас, Нидерланды</t>
    </r>
  </si>
  <si>
    <r>
      <t xml:space="preserve">КОНДРАТЬЕВА </t>
    </r>
    <r>
      <rPr>
        <sz val="8"/>
        <rFont val="Verdana"/>
        <family val="2"/>
      </rPr>
      <t>Наталия</t>
    </r>
  </si>
  <si>
    <t>013270</t>
  </si>
  <si>
    <t>010528</t>
  </si>
  <si>
    <r>
      <t>КАПКАН</t>
    </r>
    <r>
      <rPr>
        <sz val="8"/>
        <rFont val="Verdana"/>
        <family val="2"/>
      </rPr>
      <t>-06,мер., рыж., полукр., Приход, ф/х Великое село, Ленинградская обл.</t>
    </r>
  </si>
  <si>
    <t>007746</t>
  </si>
  <si>
    <t>Амелин А.</t>
  </si>
  <si>
    <r>
      <t>ГУЛАМ</t>
    </r>
    <r>
      <rPr>
        <sz val="8"/>
        <rFont val="Verdana"/>
        <family val="2"/>
      </rPr>
      <t xml:space="preserve"> Кристина, 1999</t>
    </r>
  </si>
  <si>
    <t>056399</t>
  </si>
  <si>
    <r>
      <t>ДИНАНТ</t>
    </r>
    <r>
      <rPr>
        <sz val="8"/>
        <rFont val="Verdana"/>
        <family val="2"/>
      </rPr>
      <t>-08, жер., вор., KWPN, Сан Ремо, Нидерланды</t>
    </r>
  </si>
  <si>
    <t>016146</t>
  </si>
  <si>
    <t>Гулам А.</t>
  </si>
  <si>
    <t>КСК "Верево" / 
Санкт-Петербург</t>
  </si>
  <si>
    <r>
      <t>ОТВАЖНОЕ СЕРДЦЕ</t>
    </r>
    <r>
      <rPr>
        <sz val="8"/>
        <rFont val="Verdana"/>
        <family val="2"/>
      </rPr>
      <t>-11 (122), мер., бур., уэльск. пони, Вайлдхил Ноджин, Россия</t>
    </r>
  </si>
  <si>
    <t>069305</t>
  </si>
  <si>
    <r>
      <t xml:space="preserve">ВЕСЕННИЙ КУБОК КК "ФОРСАЙД", 2 ЭТАП
</t>
    </r>
    <r>
      <rPr>
        <sz val="12"/>
        <rFont val="Verdana"/>
        <family val="2"/>
      </rPr>
      <t>Региональные соревнования</t>
    </r>
  </si>
  <si>
    <t>МАНЕЖНАЯ ЕЗДА ФКС СПб №1.3 (2016г.)</t>
  </si>
  <si>
    <t>МАНЕЖНАЯ ЕЗДА ФКС СПб №2.1 (2016г.)</t>
  </si>
  <si>
    <t xml:space="preserve">ПРЕДВАРИТЕЛЬНЫЙ ПРИЗ В. ДЕТИ </t>
  </si>
  <si>
    <t xml:space="preserve"> Личный Приз. Всадники на пони. (FEI 2012, ред.2018 г.)</t>
  </si>
  <si>
    <t>16 марта 2019г.</t>
  </si>
  <si>
    <t>ВЕСЕННИЙ КУБОК КК "ФОРСАЙД", 2 ЭТАП
КУБОК "RUSSIAN MINI CUP" - ЭТАП
Региональные соревнования</t>
  </si>
  <si>
    <t>16 марта 2019 год</t>
  </si>
  <si>
    <t>Додонова О.А.</t>
  </si>
  <si>
    <t>Резанова С.Г.</t>
  </si>
  <si>
    <t>Вологодская обл.</t>
  </si>
  <si>
    <t>Русинова Е.П.</t>
  </si>
  <si>
    <t>Швецова К.</t>
  </si>
  <si>
    <t>Зам.главного секретаря</t>
  </si>
  <si>
    <t>Разбитная Е.А.</t>
  </si>
  <si>
    <r>
      <t xml:space="preserve">Судьи: </t>
    </r>
    <r>
      <rPr>
        <sz val="10"/>
        <rFont val="Verdana"/>
        <family val="2"/>
      </rPr>
      <t xml:space="preserve"> Н - Резанова С. - ВК -Вологодская обл., </t>
    </r>
    <r>
      <rPr>
        <b/>
        <sz val="10"/>
        <rFont val="Verdana"/>
        <family val="2"/>
      </rPr>
      <t>С - Додонова О. - ВК - Санкт-Петербург</t>
    </r>
    <r>
      <rPr>
        <sz val="10"/>
        <rFont val="Verdana"/>
        <family val="2"/>
      </rPr>
      <t>, М - Мирецкая И. - ВК - Санкт-Петербург</t>
    </r>
  </si>
  <si>
    <t>Русакова М.И</t>
  </si>
  <si>
    <t>020549</t>
  </si>
  <si>
    <t>КК "Форсайд" /
 Ленинградская область</t>
  </si>
  <si>
    <r>
      <t>САННИ БОЙ</t>
    </r>
    <r>
      <rPr>
        <sz val="8"/>
        <rFont val="Verdana"/>
        <family val="2"/>
      </rPr>
      <t>-10, мер., рыж., класс пони, Посандо, Россия</t>
    </r>
  </si>
  <si>
    <r>
      <t xml:space="preserve">ЕФИМКА- </t>
    </r>
    <r>
      <rPr>
        <sz val="8"/>
        <rFont val="Verdana"/>
        <family val="2"/>
      </rPr>
      <t>10, коб., т.-гн., класс пони,н.з., Россия</t>
    </r>
  </si>
  <si>
    <t xml:space="preserve">снят </t>
  </si>
  <si>
    <t>снят</t>
  </si>
  <si>
    <r>
      <t xml:space="preserve">Судьи: </t>
    </r>
    <r>
      <rPr>
        <sz val="10"/>
        <rFont val="Verdana"/>
        <family val="2"/>
      </rPr>
      <t xml:space="preserve"> Н - Додонова О. - ВК - Санкт-Петербург, </t>
    </r>
    <r>
      <rPr>
        <b/>
        <sz val="10"/>
        <rFont val="Verdana"/>
        <family val="2"/>
      </rPr>
      <t>С -  Резанова С. - ВК -Вологодская обл.</t>
    </r>
    <r>
      <rPr>
        <sz val="10"/>
        <rFont val="Verdana"/>
        <family val="2"/>
      </rPr>
      <t>, М - Русинова Е. - ВК- Ленинградская обл.</t>
    </r>
  </si>
  <si>
    <r>
      <t xml:space="preserve">Судьи: </t>
    </r>
    <r>
      <rPr>
        <sz val="10"/>
        <rFont val="Verdana"/>
        <family val="2"/>
      </rPr>
      <t xml:space="preserve"> Н -  Мирецкая И. - ВК - Санкт-Петербург, </t>
    </r>
    <r>
      <rPr>
        <b/>
        <sz val="10"/>
        <rFont val="Verdana"/>
        <family val="2"/>
      </rPr>
      <t>С -  Русинова Е. - ВК- Ленинградская обл.</t>
    </r>
    <r>
      <rPr>
        <sz val="10"/>
        <rFont val="Verdana"/>
        <family val="2"/>
      </rPr>
      <t>, М - Резанова С. - ВК -Вологодская обл.</t>
    </r>
  </si>
  <si>
    <r>
      <t>ФРЕШЕНЕТ</t>
    </r>
    <r>
      <rPr>
        <sz val="8"/>
        <rFont val="Verdana"/>
        <family val="2"/>
      </rPr>
      <t>-04, мер., т-гнед., ган., Florestian I, Германия</t>
    </r>
  </si>
  <si>
    <r>
      <t xml:space="preserve">Судьи: </t>
    </r>
    <r>
      <rPr>
        <sz val="10"/>
        <rFont val="Verdana"/>
        <family val="2"/>
      </rPr>
      <t xml:space="preserve"> Н - Русинова Е. - ВК- Ленинградская обл., </t>
    </r>
    <r>
      <rPr>
        <b/>
        <sz val="10"/>
        <rFont val="Verdana"/>
        <family val="2"/>
      </rPr>
      <t>С -Резанова С. - ВК -Вологодская обл.</t>
    </r>
    <r>
      <rPr>
        <sz val="10"/>
        <rFont val="Verdana"/>
        <family val="2"/>
      </rPr>
      <t>, М - Додонова О. - ВК - Санкт-Петербург</t>
    </r>
  </si>
  <si>
    <t>018774</t>
  </si>
  <si>
    <t>027487</t>
  </si>
  <si>
    <t>004611</t>
  </si>
  <si>
    <t>009590</t>
  </si>
  <si>
    <t>ЕЗДА ПО ВЫБОРУ</t>
  </si>
  <si>
    <t xml:space="preserve">16 марта 2019г. </t>
  </si>
  <si>
    <t xml:space="preserve">
КПД</t>
  </si>
  <si>
    <r>
      <t xml:space="preserve">ВЕСЕННИЙ КУБОК КК "ФОРСАЙД", 2 ЭТАП
</t>
    </r>
    <r>
      <rPr>
        <sz val="12"/>
        <rFont val="Verdana"/>
        <family val="2"/>
      </rPr>
      <t>Региональные соревнования
(мужчины и женщины)</t>
    </r>
  </si>
  <si>
    <r>
      <t xml:space="preserve">ВЕСЕННИЙ КУБОК КК "ФОРСАЙД", 2 ЭТАП
</t>
    </r>
    <r>
      <rPr>
        <sz val="12"/>
        <rFont val="Verdana"/>
        <family val="2"/>
      </rPr>
      <t>Региональные соревнования
(соревнования для мальчиков и девочек до 13 лет)</t>
    </r>
  </si>
  <si>
    <r>
      <t xml:space="preserve">
RUSSIAN MINI CUP, ЭТАП
</t>
    </r>
    <r>
      <rPr>
        <sz val="12"/>
        <rFont val="Verdana"/>
        <family val="2"/>
      </rPr>
      <t>Региональные соревнования
(соревнования для мальчиков и девочек до 13 лет)</t>
    </r>
  </si>
  <si>
    <r>
      <t xml:space="preserve">
 КУБОК "RUSSIAN MINI CUP" - ЭТАП
</t>
    </r>
    <r>
      <rPr>
        <sz val="12"/>
        <rFont val="Verdana"/>
        <family val="2"/>
      </rPr>
      <t>Региональные соревнования
(соревнования для мальчиков и девочек до 13 лет)</t>
    </r>
  </si>
  <si>
    <r>
      <t xml:space="preserve">Зачет "Юноши"
</t>
    </r>
    <r>
      <rPr>
        <sz val="11"/>
        <rFont val="Verdana"/>
        <family val="2"/>
      </rPr>
      <t>(юноши и девушки 14-18 лет)</t>
    </r>
  </si>
  <si>
    <r>
      <t xml:space="preserve">Зачет "Открытый класс" (с хлыстом)
</t>
    </r>
    <r>
      <rPr>
        <sz val="11"/>
        <color indexed="8"/>
        <rFont val="Verdana"/>
        <family val="2"/>
      </rPr>
      <t>(мужчины и женщины)</t>
    </r>
  </si>
  <si>
    <r>
      <t xml:space="preserve">Зачет "Молодые и неопытные лошади"
</t>
    </r>
    <r>
      <rPr>
        <sz val="11"/>
        <rFont val="Verdana"/>
        <family val="2"/>
      </rPr>
      <t>(мужчины и женщины)</t>
    </r>
  </si>
  <si>
    <r>
      <t xml:space="preserve">Зачет "Дети на пони", старшая группа
</t>
    </r>
    <r>
      <rPr>
        <sz val="11"/>
        <rFont val="Verdana"/>
        <family val="2"/>
      </rPr>
      <t>(мальчики и девочи 12-16 лет)</t>
    </r>
  </si>
  <si>
    <r>
      <t xml:space="preserve">Зачет "Любители" (с хлыстом)
</t>
    </r>
    <r>
      <rPr>
        <sz val="11"/>
        <rFont val="Verdana"/>
        <family val="2"/>
      </rPr>
      <t>(мужчины и женщины)</t>
    </r>
  </si>
  <si>
    <r>
      <t xml:space="preserve">КУБОК "RUSSIAN MINI CUP" - ЭТАП
</t>
    </r>
    <r>
      <rPr>
        <sz val="12"/>
        <rFont val="Verdana"/>
        <family val="2"/>
      </rPr>
      <t>Региональные соревнования
Соревнования для мальчиков и девочек 12-16 лет</t>
    </r>
  </si>
  <si>
    <r>
      <t xml:space="preserve">Зачет "Дети на лошадях"
</t>
    </r>
    <r>
      <rPr>
        <sz val="11"/>
        <rFont val="Verdana"/>
        <family val="2"/>
      </rPr>
      <t>(мальчики и девочки до 15 лет)</t>
    </r>
  </si>
  <si>
    <r>
      <t xml:space="preserve">Зачет "Открытый класс"
</t>
    </r>
    <r>
      <rPr>
        <sz val="11"/>
        <color indexed="8"/>
        <rFont val="Verdana"/>
        <family val="2"/>
      </rPr>
      <t>(мужчины и женщины)</t>
    </r>
  </si>
  <si>
    <r>
      <t xml:space="preserve">Судьи: </t>
    </r>
    <r>
      <rPr>
        <sz val="10"/>
        <rFont val="Verdana"/>
        <family val="2"/>
      </rPr>
      <t xml:space="preserve"> Н - Русинова Е. - ВК- Ленинградская обл., </t>
    </r>
    <r>
      <rPr>
        <b/>
        <sz val="10"/>
        <rFont val="Verdana"/>
        <family val="2"/>
      </rPr>
      <t>С -Резанова С. - ВК -Вологодская обл.</t>
    </r>
    <r>
      <rPr>
        <sz val="10"/>
        <rFont val="Verdana"/>
        <family val="2"/>
      </rPr>
      <t>, М - Мирецкая И. - ВК - Санкт-Петербург</t>
    </r>
  </si>
  <si>
    <t>Башкирева Е.В.</t>
  </si>
  <si>
    <r>
      <t xml:space="preserve">
КУБОК "RUSSIAN MINI CUP" - ЭТАП
Региональные соревнования
</t>
    </r>
    <r>
      <rPr>
        <sz val="8"/>
        <rFont val="Verdana"/>
        <family val="2"/>
      </rPr>
      <t>выездка (высота в холке до 150 см)
(для мальчиков и девочек до 13 лет, 12-16 лет)</t>
    </r>
  </si>
  <si>
    <r>
      <t xml:space="preserve">
 КУБОК "RUSSIAN MINI CUP" - ЭТАП
</t>
    </r>
    <r>
      <rPr>
        <sz val="11"/>
        <rFont val="Verdana"/>
        <family val="2"/>
      </rPr>
      <t>Региональные соревнования
(мальчики и девочки 12-16 лет)</t>
    </r>
  </si>
  <si>
    <r>
      <t xml:space="preserve">
 ВЕСЕННИЙ КУБОК КК "ФОРСАЙД", 2 ЭТАП
</t>
    </r>
    <r>
      <rPr>
        <sz val="11"/>
        <rFont val="Verdana"/>
        <family val="2"/>
      </rPr>
      <t>Региональные соревнования
(мальчики и девочки 12-16 лет)</t>
    </r>
    <r>
      <rPr>
        <b/>
        <sz val="12"/>
        <rFont val="Verdana"/>
        <family val="2"/>
      </rPr>
      <t xml:space="preserve">
</t>
    </r>
  </si>
  <si>
    <t>Стюард</t>
  </si>
  <si>
    <t>Богомолова М.А.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</si>
</sst>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\$* #,##0.00_);_(\$* \(#,##0.00\);_(\$* \-??_);_(@_)"/>
    <numFmt numFmtId="174" formatCode="&quot;SFr.&quot;\ #,##0;&quot;SFr.&quot;\ \-#,##0"/>
    <numFmt numFmtId="175" formatCode="[$-FC19]d\ mmmm\ yyyy\ &quot;г.&quot;"/>
    <numFmt numFmtId="176" formatCode="h:mm;@"/>
    <numFmt numFmtId="177" formatCode="0.000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10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Verdana"/>
      <family val="2"/>
    </font>
    <font>
      <b/>
      <sz val="8"/>
      <name val="Verdana"/>
      <family val="2"/>
    </font>
    <font>
      <b/>
      <i/>
      <sz val="8"/>
      <name val="Arial Cyr"/>
      <family val="0"/>
    </font>
    <font>
      <b/>
      <i/>
      <sz val="8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Cyr"/>
      <family val="0"/>
    </font>
    <font>
      <sz val="8"/>
      <color indexed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2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i/>
      <sz val="10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b/>
      <u val="single"/>
      <sz val="14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sz val="11"/>
      <name val="Verdana"/>
      <family val="2"/>
    </font>
    <font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b/>
      <i/>
      <sz val="13"/>
      <name val="Verdana"/>
      <family val="2"/>
    </font>
    <font>
      <sz val="8"/>
      <color indexed="8"/>
      <name val="Verdana"/>
      <family val="2"/>
    </font>
    <font>
      <b/>
      <i/>
      <sz val="10"/>
      <name val="Verdana"/>
      <family val="2"/>
    </font>
    <font>
      <sz val="11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9"/>
      <name val="Verdana"/>
      <family val="2"/>
    </font>
    <font>
      <b/>
      <i/>
      <sz val="9"/>
      <color indexed="8"/>
      <name val="Verdana"/>
      <family val="2"/>
    </font>
    <font>
      <b/>
      <sz val="8"/>
      <color indexed="8"/>
      <name val="Verdana"/>
      <family val="2"/>
    </font>
    <font>
      <sz val="9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0"/>
      <name val="Verdana"/>
      <family val="2"/>
    </font>
    <font>
      <sz val="8"/>
      <color theme="1"/>
      <name val="Verdana"/>
      <family val="2"/>
    </font>
    <font>
      <b/>
      <i/>
      <sz val="9"/>
      <color theme="1"/>
      <name val="Verdana"/>
      <family val="2"/>
    </font>
    <font>
      <b/>
      <sz val="8"/>
      <color theme="1"/>
      <name val="Verdana"/>
      <family val="2"/>
    </font>
    <font>
      <sz val="9"/>
      <color theme="1"/>
      <name val="Verdana"/>
      <family val="2"/>
    </font>
    <font>
      <b/>
      <sz val="11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>
        <color indexed="63"/>
      </right>
      <top style="thin">
        <color indexed="23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0" fontId="14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3" fillId="0" borderId="0" xfId="124" applyFont="1" applyAlignment="1" applyProtection="1">
      <alignment vertical="center"/>
      <protection locked="0"/>
    </xf>
    <xf numFmtId="0" fontId="0" fillId="0" borderId="0" xfId="124" applyAlignment="1" applyProtection="1">
      <alignment vertical="center"/>
      <protection locked="0"/>
    </xf>
    <xf numFmtId="0" fontId="5" fillId="0" borderId="0" xfId="124" applyFont="1" applyAlignment="1" applyProtection="1">
      <alignment vertical="center"/>
      <protection locked="0"/>
    </xf>
    <xf numFmtId="0" fontId="6" fillId="0" borderId="0" xfId="124" applyFont="1" applyAlignment="1" applyProtection="1">
      <alignment vertical="center"/>
      <protection locked="0"/>
    </xf>
    <xf numFmtId="0" fontId="8" fillId="0" borderId="0" xfId="124" applyFont="1" applyProtection="1">
      <alignment/>
      <protection locked="0"/>
    </xf>
    <xf numFmtId="0" fontId="8" fillId="0" borderId="0" xfId="124" applyFont="1" applyAlignment="1" applyProtection="1">
      <alignment wrapText="1"/>
      <protection locked="0"/>
    </xf>
    <xf numFmtId="0" fontId="8" fillId="0" borderId="0" xfId="124" applyFont="1" applyAlignment="1" applyProtection="1">
      <alignment shrinkToFit="1"/>
      <protection locked="0"/>
    </xf>
    <xf numFmtId="0" fontId="8" fillId="0" borderId="0" xfId="124" applyFont="1" applyAlignment="1" applyProtection="1">
      <alignment horizontal="left"/>
      <protection locked="0"/>
    </xf>
    <xf numFmtId="0" fontId="9" fillId="0" borderId="0" xfId="124" applyFont="1" applyProtection="1">
      <alignment/>
      <protection locked="0"/>
    </xf>
    <xf numFmtId="0" fontId="12" fillId="0" borderId="0" xfId="124" applyFont="1" applyAlignment="1" applyProtection="1">
      <alignment vertical="center"/>
      <protection locked="0"/>
    </xf>
    <xf numFmtId="0" fontId="13" fillId="0" borderId="0" xfId="124" applyFont="1" applyAlignment="1" applyProtection="1">
      <alignment vertical="center"/>
      <protection locked="0"/>
    </xf>
    <xf numFmtId="0" fontId="15" fillId="0" borderId="0" xfId="124" applyFont="1" applyAlignment="1" applyProtection="1">
      <alignment vertical="center"/>
      <protection locked="0"/>
    </xf>
    <xf numFmtId="0" fontId="13" fillId="0" borderId="0" xfId="118" applyFont="1" applyAlignment="1" applyProtection="1">
      <alignment vertical="center"/>
      <protection locked="0"/>
    </xf>
    <xf numFmtId="0" fontId="13" fillId="0" borderId="0" xfId="124" applyFont="1" applyProtection="1">
      <alignment/>
      <protection locked="0"/>
    </xf>
    <xf numFmtId="0" fontId="13" fillId="0" borderId="0" xfId="124" applyFont="1" applyAlignment="1" applyProtection="1">
      <alignment horizontal="center" vertical="center"/>
      <protection locked="0"/>
    </xf>
    <xf numFmtId="0" fontId="4" fillId="0" borderId="0" xfId="118" applyFont="1" applyAlignment="1" applyProtection="1">
      <alignment vertical="center"/>
      <protection locked="0"/>
    </xf>
    <xf numFmtId="0" fontId="0" fillId="0" borderId="0" xfId="124" applyFont="1" applyAlignment="1" applyProtection="1">
      <alignment vertical="center"/>
      <protection locked="0"/>
    </xf>
    <xf numFmtId="0" fontId="4" fillId="0" borderId="0" xfId="124" applyFont="1" applyAlignment="1" applyProtection="1">
      <alignment horizontal="left" vertical="center"/>
      <protection locked="0"/>
    </xf>
    <xf numFmtId="0" fontId="13" fillId="0" borderId="0" xfId="124" applyFont="1" applyAlignment="1" applyProtection="1">
      <alignment horizontal="left" vertical="center"/>
      <protection locked="0"/>
    </xf>
    <xf numFmtId="0" fontId="13" fillId="0" borderId="0" xfId="124" applyFont="1" applyAlignment="1" applyProtection="1">
      <alignment horizontal="center" vertical="center" wrapText="1"/>
      <protection locked="0"/>
    </xf>
    <xf numFmtId="0" fontId="0" fillId="0" borderId="0" xfId="124" applyFont="1" applyAlignment="1" applyProtection="1">
      <alignment horizontal="center" vertical="center"/>
      <protection locked="0"/>
    </xf>
    <xf numFmtId="0" fontId="16" fillId="0" borderId="0" xfId="124" applyFont="1" applyAlignment="1" applyProtection="1">
      <alignment horizontal="center" vertical="center"/>
      <protection locked="0"/>
    </xf>
    <xf numFmtId="0" fontId="0" fillId="0" borderId="0" xfId="124" applyAlignment="1" applyProtection="1">
      <alignment horizontal="center" vertical="center" wrapText="1"/>
      <protection locked="0"/>
    </xf>
    <xf numFmtId="0" fontId="10" fillId="0" borderId="0" xfId="124" applyFont="1" applyAlignment="1" applyProtection="1">
      <alignment vertical="center"/>
      <protection locked="0"/>
    </xf>
    <xf numFmtId="16" fontId="13" fillId="0" borderId="0" xfId="124" applyNumberFormat="1" applyFont="1" applyAlignment="1" applyProtection="1">
      <alignment vertical="center"/>
      <protection locked="0"/>
    </xf>
    <xf numFmtId="0" fontId="12" fillId="0" borderId="0" xfId="124" applyFont="1" applyAlignment="1" applyProtection="1">
      <alignment vertical="center" wrapText="1"/>
      <protection locked="0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49" fontId="11" fillId="0" borderId="10" xfId="42" applyNumberFormat="1" applyFont="1" applyBorder="1" applyAlignment="1" applyProtection="1">
      <alignment horizontal="center" vertical="center"/>
      <protection locked="0"/>
    </xf>
    <xf numFmtId="49" fontId="11" fillId="0" borderId="10" xfId="54" applyNumberFormat="1" applyFont="1" applyBorder="1" applyAlignment="1" applyProtection="1">
      <alignment horizontal="center" vertical="center" wrapText="1"/>
      <protection locked="0"/>
    </xf>
    <xf numFmtId="0" fontId="11" fillId="0" borderId="10" xfId="92" applyFont="1" applyBorder="1" applyAlignment="1" applyProtection="1">
      <alignment horizontal="center" vertical="center" wrapText="1"/>
      <protection locked="0"/>
    </xf>
    <xf numFmtId="49" fontId="11" fillId="34" borderId="10" xfId="109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55" applyNumberFormat="1" applyFont="1" applyFill="1" applyBorder="1" applyAlignment="1" applyProtection="1">
      <alignment vertical="center" wrapText="1"/>
      <protection locked="0"/>
    </xf>
    <xf numFmtId="0" fontId="11" fillId="0" borderId="10" xfId="129" applyFont="1" applyBorder="1" applyAlignment="1" applyProtection="1">
      <alignment horizontal="center" vertical="center" wrapText="1"/>
      <protection locked="0"/>
    </xf>
    <xf numFmtId="0" fontId="8" fillId="33" borderId="10" xfId="77" applyFont="1" applyFill="1" applyBorder="1" applyAlignment="1" applyProtection="1">
      <alignment horizontal="left" vertical="center" wrapText="1"/>
      <protection locked="0"/>
    </xf>
    <xf numFmtId="49" fontId="11" fillId="0" borderId="10" xfId="101" applyNumberFormat="1" applyFont="1" applyBorder="1" applyAlignment="1" applyProtection="1">
      <alignment horizontal="center" vertical="center" wrapText="1"/>
      <protection locked="0"/>
    </xf>
    <xf numFmtId="0" fontId="11" fillId="0" borderId="10" xfId="77" applyFont="1" applyBorder="1" applyAlignment="1">
      <alignment horizontal="center" vertical="center" wrapText="1"/>
      <protection/>
    </xf>
    <xf numFmtId="0" fontId="8" fillId="0" borderId="10" xfId="136" applyFont="1" applyBorder="1" applyAlignment="1" applyProtection="1">
      <alignment horizontal="left" vertical="center" wrapText="1"/>
      <protection locked="0"/>
    </xf>
    <xf numFmtId="49" fontId="11" fillId="0" borderId="10" xfId="80" applyNumberFormat="1" applyFont="1" applyBorder="1" applyAlignment="1">
      <alignment horizontal="center" vertical="center" wrapText="1"/>
      <protection/>
    </xf>
    <xf numFmtId="0" fontId="11" fillId="0" borderId="10" xfId="77" applyFont="1" applyBorder="1" applyAlignment="1" applyProtection="1">
      <alignment horizontal="center" vertical="center"/>
      <protection locked="0"/>
    </xf>
    <xf numFmtId="0" fontId="8" fillId="35" borderId="10" xfId="125" applyFont="1" applyFill="1" applyBorder="1" applyAlignment="1" applyProtection="1">
      <alignment horizontal="left" vertical="center" wrapText="1"/>
      <protection locked="0"/>
    </xf>
    <xf numFmtId="0" fontId="11" fillId="36" borderId="10" xfId="105" applyFont="1" applyFill="1" applyBorder="1" applyAlignment="1" applyProtection="1">
      <alignment horizontal="center" vertical="center" wrapText="1"/>
      <protection locked="0"/>
    </xf>
    <xf numFmtId="49" fontId="11" fillId="36" borderId="10" xfId="105" applyNumberFormat="1" applyFont="1" applyFill="1" applyBorder="1" applyAlignment="1" applyProtection="1">
      <alignment horizontal="center" vertical="center" wrapText="1"/>
      <protection locked="0"/>
    </xf>
    <xf numFmtId="49" fontId="11" fillId="36" borderId="10" xfId="55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67" applyFont="1" applyBorder="1" applyAlignment="1" applyProtection="1">
      <alignment vertical="center" wrapText="1"/>
      <protection locked="0"/>
    </xf>
    <xf numFmtId="49" fontId="11" fillId="0" borderId="10" xfId="77" applyNumberFormat="1" applyFont="1" applyBorder="1" applyAlignment="1" applyProtection="1">
      <alignment horizontal="center" vertical="center" wrapText="1"/>
      <protection locked="0"/>
    </xf>
    <xf numFmtId="49" fontId="11" fillId="0" borderId="10" xfId="138" applyNumberFormat="1" applyFont="1" applyBorder="1" applyAlignment="1" applyProtection="1">
      <alignment horizontal="center" vertical="center" wrapText="1"/>
      <protection locked="0"/>
    </xf>
    <xf numFmtId="0" fontId="11" fillId="0" borderId="10" xfId="119" applyFont="1" applyBorder="1" applyAlignment="1" applyProtection="1">
      <alignment horizontal="center" vertical="center" wrapText="1"/>
      <protection locked="0"/>
    </xf>
    <xf numFmtId="49" fontId="8" fillId="33" borderId="10" xfId="105" applyNumberFormat="1" applyFont="1" applyFill="1" applyBorder="1" applyAlignment="1" applyProtection="1">
      <alignment horizontal="left" vertical="center" wrapText="1"/>
      <protection locked="0"/>
    </xf>
    <xf numFmtId="49" fontId="11" fillId="33" borderId="10" xfId="109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105" applyFont="1" applyFill="1" applyBorder="1" applyAlignment="1" applyProtection="1">
      <alignment horizontal="center" vertical="center" wrapText="1"/>
      <protection locked="0"/>
    </xf>
    <xf numFmtId="0" fontId="11" fillId="0" borderId="10" xfId="125" applyFont="1" applyBorder="1" applyAlignment="1" applyProtection="1">
      <alignment horizontal="center" vertical="center" wrapText="1"/>
      <protection locked="0"/>
    </xf>
    <xf numFmtId="49" fontId="11" fillId="33" borderId="10" xfId="92" applyNumberFormat="1" applyFont="1" applyFill="1" applyBorder="1" applyAlignment="1">
      <alignment horizontal="center" vertical="center" wrapText="1"/>
      <protection/>
    </xf>
    <xf numFmtId="49" fontId="11" fillId="0" borderId="10" xfId="54" applyNumberFormat="1" applyFont="1" applyBorder="1" applyAlignment="1" applyProtection="1">
      <alignment horizontal="center" vertical="center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45" applyNumberFormat="1" applyFont="1" applyBorder="1" applyAlignment="1" applyProtection="1">
      <alignment vertical="center" wrapText="1"/>
      <protection locked="0"/>
    </xf>
    <xf numFmtId="49" fontId="11" fillId="36" borderId="10" xfId="59" applyNumberFormat="1" applyFont="1" applyFill="1" applyBorder="1" applyAlignment="1" applyProtection="1">
      <alignment horizontal="center" vertical="center"/>
      <protection locked="0"/>
    </xf>
    <xf numFmtId="0" fontId="11" fillId="36" borderId="10" xfId="77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0" fontId="8" fillId="33" borderId="10" xfId="136" applyFont="1" applyFill="1" applyBorder="1" applyAlignment="1" applyProtection="1">
      <alignment horizontal="left" vertical="center" wrapText="1"/>
      <protection locked="0"/>
    </xf>
    <xf numFmtId="0" fontId="11" fillId="0" borderId="10" xfId="99" applyFont="1" applyBorder="1" applyAlignment="1" applyProtection="1">
      <alignment horizontal="center" vertical="center" wrapText="1"/>
      <protection locked="0"/>
    </xf>
    <xf numFmtId="0" fontId="8" fillId="33" borderId="10" xfId="122" applyFont="1" applyFill="1" applyBorder="1" applyAlignment="1" applyProtection="1">
      <alignment vertical="center" wrapText="1"/>
      <protection locked="0"/>
    </xf>
    <xf numFmtId="49" fontId="11" fillId="0" borderId="10" xfId="0" applyNumberFormat="1" applyFont="1" applyBorder="1" applyAlignment="1">
      <alignment horizontal="center" vertical="center" wrapText="1"/>
    </xf>
    <xf numFmtId="49" fontId="8" fillId="0" borderId="10" xfId="60" applyNumberFormat="1" applyFont="1" applyBorder="1" applyAlignment="1" applyProtection="1">
      <alignment vertical="center" wrapText="1"/>
      <protection locked="0"/>
    </xf>
    <xf numFmtId="49" fontId="11" fillId="33" borderId="10" xfId="138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124" applyFont="1" applyBorder="1" applyAlignment="1" applyProtection="1">
      <alignment horizontal="center" vertical="center"/>
      <protection locked="0"/>
    </xf>
    <xf numFmtId="0" fontId="11" fillId="33" borderId="10" xfId="105" applyFont="1" applyFill="1" applyBorder="1" applyAlignment="1" applyProtection="1">
      <alignment horizontal="center" vertical="center" wrapText="1"/>
      <protection locked="0"/>
    </xf>
    <xf numFmtId="0" fontId="8" fillId="33" borderId="10" xfId="136" applyFont="1" applyFill="1" applyBorder="1" applyAlignment="1" applyProtection="1">
      <alignment horizontal="left" vertical="center" wrapText="1"/>
      <protection locked="0"/>
    </xf>
    <xf numFmtId="49" fontId="8" fillId="0" borderId="10" xfId="105" applyNumberFormat="1" applyFont="1" applyBorder="1" applyAlignment="1" applyProtection="1">
      <alignment horizontal="left" vertical="center" wrapText="1"/>
      <protection locked="0"/>
    </xf>
    <xf numFmtId="49" fontId="11" fillId="0" borderId="10" xfId="139" applyNumberFormat="1" applyFont="1" applyBorder="1" applyAlignment="1" applyProtection="1">
      <alignment horizontal="center" vertical="center" wrapText="1"/>
      <protection locked="0"/>
    </xf>
    <xf numFmtId="0" fontId="4" fillId="0" borderId="0" xfId="124" applyFont="1" applyAlignment="1" applyProtection="1">
      <alignment vertical="center"/>
      <protection locked="0"/>
    </xf>
    <xf numFmtId="0" fontId="12" fillId="0" borderId="10" xfId="124" applyFont="1" applyBorder="1" applyAlignment="1" applyProtection="1">
      <alignment horizontal="center" vertical="center"/>
      <protection locked="0"/>
    </xf>
    <xf numFmtId="0" fontId="12" fillId="0" borderId="10" xfId="124" applyFont="1" applyBorder="1" applyAlignment="1" applyProtection="1">
      <alignment horizontal="center" vertical="center" wrapText="1"/>
      <protection locked="0"/>
    </xf>
    <xf numFmtId="0" fontId="17" fillId="34" borderId="0" xfId="90" applyFont="1" applyFill="1">
      <alignment/>
      <protection/>
    </xf>
    <xf numFmtId="0" fontId="18" fillId="34" borderId="0" xfId="90" applyFont="1" applyFill="1">
      <alignment/>
      <protection/>
    </xf>
    <xf numFmtId="0" fontId="19" fillId="34" borderId="0" xfId="90" applyFont="1" applyFill="1">
      <alignment/>
      <protection/>
    </xf>
    <xf numFmtId="0" fontId="24" fillId="34" borderId="0" xfId="130" applyFont="1" applyFill="1" applyProtection="1">
      <alignment/>
      <protection locked="0"/>
    </xf>
    <xf numFmtId="0" fontId="24" fillId="34" borderId="0" xfId="130" applyFont="1" applyFill="1" applyAlignment="1" applyProtection="1">
      <alignment wrapText="1"/>
      <protection locked="0"/>
    </xf>
    <xf numFmtId="0" fontId="24" fillId="34" borderId="0" xfId="130" applyFont="1" applyFill="1" applyAlignment="1" applyProtection="1">
      <alignment horizontal="center" wrapText="1"/>
      <protection locked="0"/>
    </xf>
    <xf numFmtId="0" fontId="25" fillId="34" borderId="0" xfId="130" applyFont="1" applyFill="1" applyProtection="1">
      <alignment/>
      <protection locked="0"/>
    </xf>
    <xf numFmtId="49" fontId="8" fillId="35" borderId="10" xfId="107" applyNumberFormat="1" applyFont="1" applyFill="1" applyBorder="1" applyAlignment="1" applyProtection="1">
      <alignment horizontal="left" vertical="center" wrapText="1"/>
      <protection locked="0"/>
    </xf>
    <xf numFmtId="0" fontId="8" fillId="33" borderId="10" xfId="99" applyFont="1" applyFill="1" applyBorder="1" applyAlignment="1" applyProtection="1">
      <alignment horizontal="left" vertical="center" wrapText="1"/>
      <protection locked="0"/>
    </xf>
    <xf numFmtId="49" fontId="11" fillId="36" borderId="10" xfId="11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14" applyAlignment="1" applyProtection="1">
      <alignment vertical="center"/>
      <protection locked="0"/>
    </xf>
    <xf numFmtId="0" fontId="21" fillId="0" borderId="0" xfId="140" applyFont="1" applyAlignment="1">
      <alignment vertical="center" wrapText="1"/>
      <protection/>
    </xf>
    <xf numFmtId="0" fontId="0" fillId="0" borderId="0" xfId="89">
      <alignment/>
      <protection/>
    </xf>
    <xf numFmtId="0" fontId="26" fillId="0" borderId="0" xfId="114" applyFont="1" applyAlignment="1" applyProtection="1">
      <alignment vertical="center"/>
      <protection locked="0"/>
    </xf>
    <xf numFmtId="0" fontId="26" fillId="0" borderId="10" xfId="114" applyFont="1" applyBorder="1" applyAlignment="1" applyProtection="1">
      <alignment vertical="center"/>
      <protection locked="0"/>
    </xf>
    <xf numFmtId="0" fontId="0" fillId="0" borderId="10" xfId="89" applyBorder="1">
      <alignment/>
      <protection/>
    </xf>
    <xf numFmtId="0" fontId="11" fillId="0" borderId="10" xfId="114" applyFont="1" applyBorder="1" applyAlignment="1" applyProtection="1">
      <alignment vertical="center"/>
      <protection locked="0"/>
    </xf>
    <xf numFmtId="0" fontId="4" fillId="0" borderId="10" xfId="114" applyFont="1" applyBorder="1" applyAlignment="1" applyProtection="1">
      <alignment vertical="center"/>
      <protection locked="0"/>
    </xf>
    <xf numFmtId="0" fontId="11" fillId="0" borderId="10" xfId="114" applyFont="1" applyBorder="1" applyAlignment="1" applyProtection="1">
      <alignment vertical="center" wrapText="1"/>
      <protection locked="0"/>
    </xf>
    <xf numFmtId="0" fontId="4" fillId="0" borderId="0" xfId="114" applyFont="1" applyAlignment="1" applyProtection="1">
      <alignment vertical="center"/>
      <protection locked="0"/>
    </xf>
    <xf numFmtId="49" fontId="4" fillId="0" borderId="0" xfId="114" applyNumberFormat="1" applyFont="1" applyAlignment="1" applyProtection="1">
      <alignment vertical="center"/>
      <protection locked="0"/>
    </xf>
    <xf numFmtId="0" fontId="4" fillId="0" borderId="0" xfId="113" applyFont="1" applyAlignment="1" applyProtection="1">
      <alignment vertical="center"/>
      <protection locked="0"/>
    </xf>
    <xf numFmtId="0" fontId="11" fillId="0" borderId="10" xfId="127" applyFont="1" applyBorder="1" applyAlignment="1" applyProtection="1">
      <alignment horizontal="center" vertical="center"/>
      <protection locked="0"/>
    </xf>
    <xf numFmtId="1" fontId="27" fillId="34" borderId="10" xfId="116" applyNumberFormat="1" applyFont="1" applyFill="1" applyBorder="1" applyAlignment="1" applyProtection="1">
      <alignment horizontal="center" vertical="center" textRotation="90" wrapText="1"/>
      <protection locked="0"/>
    </xf>
    <xf numFmtId="177" fontId="27" fillId="34" borderId="10" xfId="116" applyNumberFormat="1" applyFont="1" applyFill="1" applyBorder="1" applyAlignment="1" applyProtection="1">
      <alignment horizontal="center" vertical="center" wrapText="1"/>
      <protection locked="0"/>
    </xf>
    <xf numFmtId="0" fontId="27" fillId="34" borderId="10" xfId="116" applyFont="1" applyFill="1" applyBorder="1" applyAlignment="1" applyProtection="1">
      <alignment horizontal="center" vertical="center" textRotation="90" wrapText="1"/>
      <protection locked="0"/>
    </xf>
    <xf numFmtId="178" fontId="11" fillId="0" borderId="10" xfId="114" applyNumberFormat="1" applyFont="1" applyBorder="1" applyAlignment="1" applyProtection="1">
      <alignment horizontal="center" vertical="center" wrapText="1"/>
      <protection locked="0"/>
    </xf>
    <xf numFmtId="177" fontId="28" fillId="0" borderId="10" xfId="114" applyNumberFormat="1" applyFont="1" applyBorder="1" applyAlignment="1" applyProtection="1">
      <alignment horizontal="center" vertical="center" wrapText="1"/>
      <protection locked="0"/>
    </xf>
    <xf numFmtId="0" fontId="8" fillId="0" borderId="10" xfId="117" applyFont="1" applyBorder="1" applyAlignment="1" applyProtection="1">
      <alignment horizontal="center" vertical="center" wrapText="1"/>
      <protection locked="0"/>
    </xf>
    <xf numFmtId="0" fontId="24" fillId="0" borderId="10" xfId="114" applyFont="1" applyBorder="1" applyAlignment="1" applyProtection="1">
      <alignment horizontal="center" vertical="center" wrapText="1"/>
      <protection locked="0"/>
    </xf>
    <xf numFmtId="1" fontId="27" fillId="0" borderId="10" xfId="114" applyNumberFormat="1" applyFont="1" applyBorder="1" applyAlignment="1" applyProtection="1">
      <alignment horizontal="center" vertical="center" wrapText="1"/>
      <protection locked="0"/>
    </xf>
    <xf numFmtId="0" fontId="8" fillId="0" borderId="10" xfId="114" applyFont="1" applyBorder="1" applyAlignment="1" applyProtection="1">
      <alignment horizontal="center" vertical="center" wrapText="1"/>
      <protection locked="0"/>
    </xf>
    <xf numFmtId="0" fontId="24" fillId="34" borderId="10" xfId="133" applyFont="1" applyFill="1" applyBorder="1" applyAlignment="1" applyProtection="1">
      <alignment horizontal="center" vertical="center" wrapText="1"/>
      <protection locked="0"/>
    </xf>
    <xf numFmtId="0" fontId="6" fillId="0" borderId="0" xfId="114" applyFont="1" applyAlignment="1" applyProtection="1">
      <alignment vertical="center"/>
      <protection locked="0"/>
    </xf>
    <xf numFmtId="0" fontId="7" fillId="0" borderId="10" xfId="117" applyFont="1" applyBorder="1" applyAlignment="1" applyProtection="1">
      <alignment horizontal="center" vertical="center" wrapText="1"/>
      <protection locked="0"/>
    </xf>
    <xf numFmtId="0" fontId="4" fillId="0" borderId="10" xfId="133" applyFont="1" applyBorder="1" applyAlignment="1" applyProtection="1">
      <alignment horizontal="center" vertical="center"/>
      <protection locked="0"/>
    </xf>
    <xf numFmtId="0" fontId="16" fillId="0" borderId="0" xfId="114" applyFont="1" applyAlignment="1" applyProtection="1">
      <alignment vertical="center"/>
      <protection locked="0"/>
    </xf>
    <xf numFmtId="0" fontId="0" fillId="0" borderId="0" xfId="114" applyAlignment="1" applyProtection="1">
      <alignment horizontal="center" vertical="center"/>
      <protection locked="0"/>
    </xf>
    <xf numFmtId="1" fontId="4" fillId="0" borderId="0" xfId="114" applyNumberFormat="1" applyFont="1" applyAlignment="1" applyProtection="1">
      <alignment vertical="center"/>
      <protection locked="0"/>
    </xf>
    <xf numFmtId="177" fontId="4" fillId="0" borderId="0" xfId="114" applyNumberFormat="1" applyFont="1" applyAlignment="1" applyProtection="1">
      <alignment vertical="center"/>
      <protection locked="0"/>
    </xf>
    <xf numFmtId="1" fontId="0" fillId="0" borderId="0" xfId="114" applyNumberFormat="1" applyAlignment="1" applyProtection="1">
      <alignment vertical="center"/>
      <protection locked="0"/>
    </xf>
    <xf numFmtId="177" fontId="0" fillId="0" borderId="0" xfId="114" applyNumberFormat="1" applyAlignment="1" applyProtection="1">
      <alignment vertical="center"/>
      <protection locked="0"/>
    </xf>
    <xf numFmtId="0" fontId="24" fillId="33" borderId="10" xfId="133" applyFont="1" applyFill="1" applyBorder="1" applyAlignment="1" applyProtection="1">
      <alignment horizontal="center" vertical="center" wrapText="1"/>
      <protection locked="0"/>
    </xf>
    <xf numFmtId="1" fontId="27" fillId="33" borderId="10" xfId="116" applyNumberFormat="1" applyFont="1" applyFill="1" applyBorder="1" applyAlignment="1" applyProtection="1">
      <alignment horizontal="center" vertical="center" textRotation="90" wrapText="1"/>
      <protection locked="0"/>
    </xf>
    <xf numFmtId="177" fontId="27" fillId="33" borderId="10" xfId="116" applyNumberFormat="1" applyFont="1" applyFill="1" applyBorder="1" applyAlignment="1" applyProtection="1">
      <alignment horizontal="center" vertical="center" wrapText="1"/>
      <protection locked="0"/>
    </xf>
    <xf numFmtId="0" fontId="27" fillId="33" borderId="10" xfId="116" applyFont="1" applyFill="1" applyBorder="1" applyAlignment="1" applyProtection="1">
      <alignment horizontal="center" vertical="center" textRotation="90" wrapText="1"/>
      <protection locked="0"/>
    </xf>
    <xf numFmtId="0" fontId="24" fillId="33" borderId="10" xfId="124" applyFont="1" applyFill="1" applyBorder="1" applyAlignment="1" applyProtection="1">
      <alignment horizontal="center" vertical="center" wrapText="1"/>
      <protection locked="0"/>
    </xf>
    <xf numFmtId="0" fontId="24" fillId="33" borderId="10" xfId="135" applyFont="1" applyFill="1" applyBorder="1" applyAlignment="1" applyProtection="1">
      <alignment horizontal="center" vertical="center" wrapText="1"/>
      <protection locked="0"/>
    </xf>
    <xf numFmtId="0" fontId="6" fillId="0" borderId="0" xfId="113" applyFont="1" applyAlignment="1" applyProtection="1">
      <alignment vertical="center"/>
      <protection locked="0"/>
    </xf>
    <xf numFmtId="1" fontId="27" fillId="33" borderId="10" xfId="117" applyNumberFormat="1" applyFont="1" applyFill="1" applyBorder="1" applyAlignment="1" applyProtection="1">
      <alignment horizontal="center" vertical="center" textRotation="90" wrapText="1"/>
      <protection locked="0"/>
    </xf>
    <xf numFmtId="177" fontId="27" fillId="33" borderId="10" xfId="117" applyNumberFormat="1" applyFont="1" applyFill="1" applyBorder="1" applyAlignment="1" applyProtection="1">
      <alignment horizontal="center" vertical="center" wrapText="1"/>
      <protection locked="0"/>
    </xf>
    <xf numFmtId="0" fontId="27" fillId="33" borderId="10" xfId="117" applyFont="1" applyFill="1" applyBorder="1" applyAlignment="1" applyProtection="1">
      <alignment horizontal="center" vertical="center" textRotation="90" wrapText="1"/>
      <protection locked="0"/>
    </xf>
    <xf numFmtId="0" fontId="16" fillId="0" borderId="0" xfId="113" applyFont="1" applyAlignment="1" applyProtection="1">
      <alignment vertical="center"/>
      <protection locked="0"/>
    </xf>
    <xf numFmtId="0" fontId="2" fillId="33" borderId="10" xfId="132" applyFont="1" applyFill="1" applyBorder="1" applyAlignment="1" applyProtection="1">
      <alignment horizontal="center" vertical="center"/>
      <protection locked="0"/>
    </xf>
    <xf numFmtId="0" fontId="4" fillId="33" borderId="10" xfId="132" applyFont="1" applyFill="1" applyBorder="1" applyAlignment="1" applyProtection="1">
      <alignment horizontal="center" vertical="center"/>
      <protection locked="0"/>
    </xf>
    <xf numFmtId="177" fontId="24" fillId="33" borderId="10" xfId="11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13" applyAlignment="1" applyProtection="1">
      <alignment vertical="center"/>
      <protection locked="0"/>
    </xf>
    <xf numFmtId="0" fontId="0" fillId="0" borderId="0" xfId="113" applyAlignment="1" applyProtection="1">
      <alignment horizontal="center" vertical="center"/>
      <protection locked="0"/>
    </xf>
    <xf numFmtId="1" fontId="4" fillId="0" borderId="0" xfId="113" applyNumberFormat="1" applyFont="1" applyAlignment="1" applyProtection="1">
      <alignment vertical="center"/>
      <protection locked="0"/>
    </xf>
    <xf numFmtId="177" fontId="4" fillId="0" borderId="0" xfId="113" applyNumberFormat="1" applyFont="1" applyAlignment="1" applyProtection="1">
      <alignment vertical="center"/>
      <protection locked="0"/>
    </xf>
    <xf numFmtId="1" fontId="0" fillId="0" borderId="0" xfId="113" applyNumberFormat="1" applyAlignment="1" applyProtection="1">
      <alignment vertical="center"/>
      <protection locked="0"/>
    </xf>
    <xf numFmtId="177" fontId="0" fillId="0" borderId="0" xfId="113" applyNumberFormat="1" applyAlignment="1" applyProtection="1">
      <alignment vertical="center"/>
      <protection locked="0"/>
    </xf>
    <xf numFmtId="0" fontId="11" fillId="0" borderId="10" xfId="93" applyFont="1" applyBorder="1" applyAlignment="1" applyProtection="1">
      <alignment horizontal="center" vertical="center" wrapText="1"/>
      <protection locked="0"/>
    </xf>
    <xf numFmtId="49" fontId="0" fillId="0" borderId="0" xfId="113" applyNumberFormat="1" applyAlignment="1" applyProtection="1">
      <alignment vertical="center"/>
      <protection locked="0"/>
    </xf>
    <xf numFmtId="0" fontId="0" fillId="0" borderId="0" xfId="115" applyAlignment="1" applyProtection="1">
      <alignment vertical="center"/>
      <protection locked="0"/>
    </xf>
    <xf numFmtId="0" fontId="6" fillId="0" borderId="0" xfId="135" applyFont="1" applyAlignment="1" applyProtection="1">
      <alignment vertical="center"/>
      <protection locked="0"/>
    </xf>
    <xf numFmtId="0" fontId="30" fillId="0" borderId="0" xfId="124" applyFont="1" applyAlignment="1" applyProtection="1">
      <alignment vertical="center"/>
      <protection locked="0"/>
    </xf>
    <xf numFmtId="0" fontId="24" fillId="0" borderId="0" xfId="133" applyFont="1" applyProtection="1">
      <alignment/>
      <protection locked="0"/>
    </xf>
    <xf numFmtId="0" fontId="24" fillId="0" borderId="0" xfId="133" applyFont="1" applyAlignment="1" applyProtection="1">
      <alignment wrapText="1"/>
      <protection locked="0"/>
    </xf>
    <xf numFmtId="0" fontId="24" fillId="0" borderId="0" xfId="133" applyFont="1" applyAlignment="1" applyProtection="1">
      <alignment shrinkToFit="1"/>
      <protection locked="0"/>
    </xf>
    <xf numFmtId="1" fontId="25" fillId="0" borderId="0" xfId="133" applyNumberFormat="1" applyFont="1" applyProtection="1">
      <alignment/>
      <protection locked="0"/>
    </xf>
    <xf numFmtId="177" fontId="24" fillId="0" borderId="0" xfId="133" applyNumberFormat="1" applyFont="1" applyProtection="1">
      <alignment/>
      <protection locked="0"/>
    </xf>
    <xf numFmtId="0" fontId="25" fillId="0" borderId="0" xfId="133" applyFont="1" applyProtection="1">
      <alignment/>
      <protection locked="0"/>
    </xf>
    <xf numFmtId="177" fontId="25" fillId="0" borderId="0" xfId="133" applyNumberFormat="1" applyFont="1" applyProtection="1">
      <alignment/>
      <protection locked="0"/>
    </xf>
    <xf numFmtId="14" fontId="30" fillId="33" borderId="0" xfId="132" applyNumberFormat="1" applyFont="1" applyFill="1" applyAlignment="1" applyProtection="1">
      <alignment horizontal="right" vertical="center"/>
      <protection locked="0"/>
    </xf>
    <xf numFmtId="0" fontId="24" fillId="0" borderId="0" xfId="133" applyFont="1" applyAlignment="1" applyProtection="1">
      <alignment horizontal="right" vertical="center"/>
      <protection locked="0"/>
    </xf>
    <xf numFmtId="0" fontId="6" fillId="0" borderId="0" xfId="115" applyFont="1" applyAlignment="1" applyProtection="1">
      <alignment vertical="center"/>
      <protection locked="0"/>
    </xf>
    <xf numFmtId="0" fontId="24" fillId="33" borderId="10" xfId="115" applyFont="1" applyFill="1" applyBorder="1" applyAlignment="1" applyProtection="1">
      <alignment horizontal="center" vertical="center" wrapText="1"/>
      <protection locked="0"/>
    </xf>
    <xf numFmtId="0" fontId="27" fillId="33" borderId="10" xfId="135" applyFont="1" applyFill="1" applyBorder="1" applyAlignment="1" applyProtection="1">
      <alignment horizontal="center" vertical="center" textRotation="90" wrapText="1"/>
      <protection locked="0"/>
    </xf>
    <xf numFmtId="178" fontId="11" fillId="33" borderId="10" xfId="117" applyNumberFormat="1" applyFont="1" applyFill="1" applyBorder="1" applyAlignment="1" applyProtection="1">
      <alignment horizontal="center" vertical="center" wrapText="1"/>
      <protection locked="0"/>
    </xf>
    <xf numFmtId="177" fontId="28" fillId="0" borderId="10" xfId="115" applyNumberFormat="1" applyFont="1" applyBorder="1" applyAlignment="1" applyProtection="1">
      <alignment horizontal="center" vertical="center" wrapText="1"/>
      <protection locked="0"/>
    </xf>
    <xf numFmtId="177" fontId="0" fillId="0" borderId="0" xfId="115" applyNumberFormat="1" applyAlignment="1" applyProtection="1">
      <alignment vertical="center"/>
      <protection locked="0"/>
    </xf>
    <xf numFmtId="1" fontId="0" fillId="0" borderId="0" xfId="115" applyNumberFormat="1" applyAlignment="1" applyProtection="1">
      <alignment vertical="center"/>
      <protection locked="0"/>
    </xf>
    <xf numFmtId="0" fontId="16" fillId="0" borderId="0" xfId="112" applyFont="1" applyAlignment="1" applyProtection="1">
      <alignment vertical="center"/>
      <protection locked="0"/>
    </xf>
    <xf numFmtId="0" fontId="4" fillId="0" borderId="10" xfId="124" applyFont="1" applyBorder="1" applyAlignment="1" applyProtection="1">
      <alignment horizontal="center" vertical="center"/>
      <protection locked="0"/>
    </xf>
    <xf numFmtId="0" fontId="2" fillId="0" borderId="0" xfId="124" applyFont="1" applyAlignment="1" applyProtection="1">
      <alignment vertical="center" wrapText="1"/>
      <protection locked="0"/>
    </xf>
    <xf numFmtId="0" fontId="20" fillId="0" borderId="0" xfId="125" applyFont="1" applyAlignment="1" applyProtection="1">
      <alignment horizontal="center" vertical="center"/>
      <protection locked="0"/>
    </xf>
    <xf numFmtId="0" fontId="24" fillId="33" borderId="10" xfId="133" applyFont="1" applyFill="1" applyBorder="1" applyAlignment="1" applyProtection="1">
      <alignment horizontal="center" vertical="center" wrapText="1"/>
      <protection locked="0"/>
    </xf>
    <xf numFmtId="0" fontId="24" fillId="33" borderId="10" xfId="135" applyFont="1" applyFill="1" applyBorder="1" applyAlignment="1" applyProtection="1">
      <alignment horizontal="center" vertical="center" textRotation="90" wrapText="1"/>
      <protection locked="0"/>
    </xf>
    <xf numFmtId="0" fontId="12" fillId="33" borderId="10" xfId="124" applyFont="1" applyFill="1" applyBorder="1" applyAlignment="1" applyProtection="1">
      <alignment horizontal="center" vertical="center" wrapText="1"/>
      <protection locked="0"/>
    </xf>
    <xf numFmtId="49" fontId="8" fillId="35" borderId="10" xfId="55" applyNumberFormat="1" applyFont="1" applyFill="1" applyBorder="1" applyAlignment="1" applyProtection="1">
      <alignment vertical="center" wrapText="1"/>
      <protection locked="0"/>
    </xf>
    <xf numFmtId="0" fontId="8" fillId="37" borderId="11" xfId="124" applyFont="1" applyFill="1" applyBorder="1" applyAlignment="1" applyProtection="1">
      <alignment horizontal="center" vertical="center" textRotation="90" wrapText="1"/>
      <protection locked="0"/>
    </xf>
    <xf numFmtId="0" fontId="8" fillId="37" borderId="11" xfId="124" applyFont="1" applyFill="1" applyBorder="1" applyAlignment="1" applyProtection="1">
      <alignment horizontal="center" vertical="center" wrapText="1"/>
      <protection locked="0"/>
    </xf>
    <xf numFmtId="0" fontId="8" fillId="33" borderId="10" xfId="137" applyFont="1" applyFill="1" applyBorder="1" applyAlignment="1" applyProtection="1">
      <alignment horizontal="left" vertical="center" wrapText="1"/>
      <protection locked="0"/>
    </xf>
    <xf numFmtId="0" fontId="11" fillId="33" borderId="10" xfId="79" applyFont="1" applyFill="1" applyBorder="1" applyAlignment="1" applyProtection="1">
      <alignment horizontal="center" vertical="center"/>
      <protection locked="0"/>
    </xf>
    <xf numFmtId="0" fontId="11" fillId="33" borderId="10" xfId="49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123" applyFont="1" applyBorder="1" applyAlignment="1" applyProtection="1">
      <alignment horizontal="center" vertical="center" wrapText="1"/>
      <protection locked="0"/>
    </xf>
    <xf numFmtId="49" fontId="11" fillId="33" borderId="10" xfId="93" applyNumberFormat="1" applyFont="1" applyFill="1" applyBorder="1" applyAlignment="1">
      <alignment horizontal="center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/>
      <protection locked="0"/>
    </xf>
    <xf numFmtId="0" fontId="11" fillId="33" borderId="10" xfId="126" applyFont="1" applyFill="1" applyBorder="1" applyAlignment="1" applyProtection="1">
      <alignment horizontal="center" vertical="center" wrapText="1"/>
      <protection locked="0"/>
    </xf>
    <xf numFmtId="49" fontId="11" fillId="33" borderId="10" xfId="102" applyNumberFormat="1" applyFont="1" applyFill="1" applyBorder="1" applyAlignment="1" applyProtection="1">
      <alignment horizontal="center" vertical="center" wrapText="1"/>
      <protection locked="0"/>
    </xf>
    <xf numFmtId="49" fontId="11" fillId="35" borderId="10" xfId="105" applyNumberFormat="1" applyFont="1" applyFill="1" applyBorder="1" applyAlignment="1" applyProtection="1">
      <alignment horizontal="center" vertical="center" wrapText="1"/>
      <protection locked="0"/>
    </xf>
    <xf numFmtId="49" fontId="11" fillId="35" borderId="10" xfId="55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79" applyFont="1" applyFill="1" applyBorder="1" applyAlignment="1" applyProtection="1">
      <alignment horizontal="center" vertical="center" wrapText="1"/>
      <protection locked="0"/>
    </xf>
    <xf numFmtId="0" fontId="11" fillId="33" borderId="10" xfId="99" applyFont="1" applyFill="1" applyBorder="1" applyAlignment="1" applyProtection="1">
      <alignment horizontal="center" vertical="center" wrapText="1"/>
      <protection locked="0"/>
    </xf>
    <xf numFmtId="49" fontId="8" fillId="33" borderId="10" xfId="108" applyNumberFormat="1" applyFont="1" applyFill="1" applyBorder="1" applyAlignment="1" applyProtection="1">
      <alignment horizontal="left" vertical="center" wrapText="1"/>
      <protection locked="0"/>
    </xf>
    <xf numFmtId="0" fontId="11" fillId="33" borderId="10" xfId="123" applyFont="1" applyFill="1" applyBorder="1" applyAlignment="1" applyProtection="1">
      <alignment horizontal="center" vertical="center" wrapText="1"/>
      <protection locked="0"/>
    </xf>
    <xf numFmtId="0" fontId="8" fillId="33" borderId="10" xfId="137" applyFont="1" applyFill="1" applyBorder="1" applyAlignment="1" applyProtection="1">
      <alignment horizontal="left" vertical="center" wrapText="1"/>
      <protection locked="0"/>
    </xf>
    <xf numFmtId="0" fontId="11" fillId="33" borderId="10" xfId="93" applyFont="1" applyFill="1" applyBorder="1" applyAlignment="1" applyProtection="1">
      <alignment horizontal="center" vertical="center" wrapText="1"/>
      <protection locked="0"/>
    </xf>
    <xf numFmtId="49" fontId="11" fillId="33" borderId="10" xfId="58" applyNumberFormat="1" applyFont="1" applyFill="1" applyBorder="1" applyAlignment="1" applyProtection="1">
      <alignment horizontal="center" vertical="center" wrapText="1"/>
      <protection locked="0"/>
    </xf>
    <xf numFmtId="49" fontId="11" fillId="33" borderId="10" xfId="95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95" applyFont="1" applyFill="1" applyBorder="1" applyAlignment="1" applyProtection="1">
      <alignment horizontal="center" vertical="center" wrapText="1"/>
      <protection locked="0"/>
    </xf>
    <xf numFmtId="49" fontId="11" fillId="33" borderId="10" xfId="139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120" applyFont="1" applyFill="1" applyBorder="1" applyAlignment="1" applyProtection="1">
      <alignment horizontal="center" vertical="center" wrapText="1"/>
      <protection locked="0"/>
    </xf>
    <xf numFmtId="0" fontId="8" fillId="33" borderId="10" xfId="55" applyNumberFormat="1" applyFont="1" applyFill="1" applyBorder="1" applyAlignment="1" applyProtection="1">
      <alignment vertical="center" wrapText="1"/>
      <protection locked="0"/>
    </xf>
    <xf numFmtId="0" fontId="11" fillId="33" borderId="10" xfId="55" applyNumberFormat="1" applyFont="1" applyFill="1" applyBorder="1" applyAlignment="1" applyProtection="1">
      <alignment horizontal="center" vertical="center"/>
      <protection locked="0"/>
    </xf>
    <xf numFmtId="0" fontId="11" fillId="33" borderId="10" xfId="121" applyFont="1" applyFill="1" applyBorder="1" applyAlignment="1" applyProtection="1">
      <alignment horizontal="center" vertical="center" wrapText="1"/>
      <protection locked="0"/>
    </xf>
    <xf numFmtId="0" fontId="11" fillId="33" borderId="10" xfId="93" applyFont="1" applyFill="1" applyBorder="1" applyAlignment="1">
      <alignment horizontal="center" vertical="center" wrapText="1"/>
      <protection/>
    </xf>
    <xf numFmtId="49" fontId="11" fillId="33" borderId="10" xfId="65" applyNumberFormat="1" applyFont="1" applyFill="1" applyBorder="1" applyAlignment="1" applyProtection="1">
      <alignment horizontal="center" vertical="center"/>
      <protection locked="0"/>
    </xf>
    <xf numFmtId="0" fontId="11" fillId="34" borderId="10" xfId="108" applyFont="1" applyFill="1" applyBorder="1" applyAlignment="1" applyProtection="1">
      <alignment horizontal="center" vertical="center" wrapText="1"/>
      <protection locked="0"/>
    </xf>
    <xf numFmtId="49" fontId="11" fillId="34" borderId="10" xfId="99" applyNumberFormat="1" applyFont="1" applyFill="1" applyBorder="1" applyAlignment="1">
      <alignment horizontal="center" vertical="center" wrapText="1"/>
      <protection/>
    </xf>
    <xf numFmtId="0" fontId="11" fillId="34" borderId="10" xfId="99" applyFont="1" applyFill="1" applyBorder="1" applyAlignment="1" applyProtection="1">
      <alignment horizontal="center" vertical="center"/>
      <protection locked="0"/>
    </xf>
    <xf numFmtId="0" fontId="11" fillId="33" borderId="10" xfId="131" applyFont="1" applyFill="1" applyBorder="1" applyAlignment="1" applyProtection="1">
      <alignment horizontal="center" vertical="center" wrapText="1"/>
      <protection locked="0"/>
    </xf>
    <xf numFmtId="49" fontId="11" fillId="33" borderId="10" xfId="79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126" applyFont="1" applyBorder="1" applyAlignment="1" applyProtection="1">
      <alignment horizontal="center" vertical="center" wrapText="1"/>
      <protection locked="0"/>
    </xf>
    <xf numFmtId="0" fontId="11" fillId="33" borderId="10" xfId="102" applyFont="1" applyFill="1" applyBorder="1" applyAlignment="1" applyProtection="1">
      <alignment horizontal="center" vertical="center" wrapText="1"/>
      <protection locked="0"/>
    </xf>
    <xf numFmtId="0" fontId="11" fillId="33" borderId="10" xfId="79" applyFont="1" applyFill="1" applyBorder="1" applyAlignment="1" applyProtection="1">
      <alignment horizontal="center" vertical="center" wrapText="1"/>
      <protection locked="0"/>
    </xf>
    <xf numFmtId="0" fontId="8" fillId="0" borderId="10" xfId="68" applyFont="1" applyBorder="1" applyAlignment="1" applyProtection="1">
      <alignment vertical="center" wrapText="1"/>
      <protection locked="0"/>
    </xf>
    <xf numFmtId="49" fontId="11" fillId="0" borderId="10" xfId="79" applyNumberFormat="1" applyFont="1" applyBorder="1" applyAlignment="1" applyProtection="1">
      <alignment horizontal="center" vertical="center" wrapText="1"/>
      <protection locked="0"/>
    </xf>
    <xf numFmtId="0" fontId="11" fillId="0" borderId="10" xfId="79" applyFont="1" applyBorder="1" applyAlignment="1" applyProtection="1">
      <alignment horizontal="center" vertical="center"/>
      <protection locked="0"/>
    </xf>
    <xf numFmtId="49" fontId="11" fillId="0" borderId="10" xfId="58" applyNumberFormat="1" applyFont="1" applyBorder="1" applyAlignment="1" applyProtection="1">
      <alignment horizontal="center" vertical="center" wrapText="1"/>
      <protection locked="0"/>
    </xf>
    <xf numFmtId="0" fontId="8" fillId="0" borderId="10" xfId="131" applyFont="1" applyBorder="1" applyAlignment="1" applyProtection="1">
      <alignment horizontal="left" vertical="center" wrapText="1"/>
      <protection locked="0"/>
    </xf>
    <xf numFmtId="49" fontId="11" fillId="0" borderId="10" xfId="131" applyNumberFormat="1" applyFont="1" applyBorder="1" applyAlignment="1" applyProtection="1">
      <alignment horizontal="center" vertical="center" wrapText="1"/>
      <protection locked="0"/>
    </xf>
    <xf numFmtId="0" fontId="11" fillId="33" borderId="10" xfId="131" applyFont="1" applyFill="1" applyBorder="1" applyAlignment="1" applyProtection="1">
      <alignment horizontal="center" vertical="center" wrapText="1"/>
      <protection locked="0"/>
    </xf>
    <xf numFmtId="0" fontId="11" fillId="33" borderId="10" xfId="108" applyFont="1" applyFill="1" applyBorder="1" applyAlignment="1" applyProtection="1">
      <alignment horizontal="center" vertical="center" wrapText="1"/>
      <protection locked="0"/>
    </xf>
    <xf numFmtId="0" fontId="11" fillId="0" borderId="10" xfId="121" applyFont="1" applyBorder="1" applyAlignment="1" applyProtection="1">
      <alignment horizontal="center" vertical="center" wrapText="1"/>
      <protection locked="0"/>
    </xf>
    <xf numFmtId="49" fontId="11" fillId="0" borderId="10" xfId="66" applyNumberFormat="1" applyFont="1" applyBorder="1" applyAlignment="1" applyProtection="1">
      <alignment horizontal="center" vertical="center"/>
      <protection locked="0"/>
    </xf>
    <xf numFmtId="49" fontId="8" fillId="0" borderId="10" xfId="131" applyNumberFormat="1" applyFont="1" applyBorder="1" applyAlignment="1" applyProtection="1">
      <alignment vertical="center" wrapText="1"/>
      <protection locked="0"/>
    </xf>
    <xf numFmtId="49" fontId="11" fillId="33" borderId="10" xfId="55" applyNumberFormat="1" applyFont="1" applyFill="1" applyBorder="1" applyAlignment="1" applyProtection="1">
      <alignment horizontal="center" vertical="center" wrapText="1"/>
      <protection locked="0"/>
    </xf>
    <xf numFmtId="0" fontId="24" fillId="33" borderId="10" xfId="135" applyFont="1" applyFill="1" applyBorder="1" applyAlignment="1" applyProtection="1">
      <alignment horizontal="center" vertical="center" textRotation="90" wrapText="1"/>
      <protection locked="0"/>
    </xf>
    <xf numFmtId="0" fontId="24" fillId="33" borderId="10" xfId="135" applyFont="1" applyFill="1" applyBorder="1" applyAlignment="1" applyProtection="1">
      <alignment horizontal="center" vertical="center" wrapText="1"/>
      <protection locked="0"/>
    </xf>
    <xf numFmtId="0" fontId="8" fillId="0" borderId="10" xfId="137" applyFont="1" applyBorder="1" applyAlignment="1" applyProtection="1">
      <alignment horizontal="left" vertical="center" wrapText="1"/>
      <protection locked="0"/>
    </xf>
    <xf numFmtId="0" fontId="11" fillId="33" borderId="10" xfId="79" applyFont="1" applyFill="1" applyBorder="1" applyAlignment="1" applyProtection="1">
      <alignment horizontal="center" vertical="center"/>
      <protection locked="0"/>
    </xf>
    <xf numFmtId="0" fontId="11" fillId="33" borderId="10" xfId="126" applyFont="1" applyFill="1" applyBorder="1" applyAlignment="1" applyProtection="1">
      <alignment horizontal="center" vertical="center" wrapText="1"/>
      <protection locked="0"/>
    </xf>
    <xf numFmtId="49" fontId="11" fillId="0" borderId="10" xfId="81" applyNumberFormat="1" applyFont="1" applyBorder="1" applyAlignment="1">
      <alignment horizontal="center" vertical="center" wrapText="1"/>
      <protection/>
    </xf>
    <xf numFmtId="0" fontId="11" fillId="33" borderId="10" xfId="93" applyFont="1" applyFill="1" applyBorder="1" applyAlignment="1">
      <alignment horizontal="center" vertical="center" wrapText="1"/>
      <protection/>
    </xf>
    <xf numFmtId="0" fontId="8" fillId="33" borderId="10" xfId="99" applyFont="1" applyFill="1" applyBorder="1" applyAlignment="1" applyProtection="1">
      <alignment horizontal="left" vertical="center" wrapText="1"/>
      <protection locked="0"/>
    </xf>
    <xf numFmtId="49" fontId="11" fillId="0" borderId="10" xfId="102" applyNumberFormat="1" applyFont="1" applyBorder="1" applyAlignment="1" applyProtection="1">
      <alignment horizontal="center" vertical="center" wrapText="1"/>
      <protection locked="0"/>
    </xf>
    <xf numFmtId="0" fontId="11" fillId="0" borderId="10" xfId="79" applyFont="1" applyBorder="1" applyAlignment="1">
      <alignment horizontal="center" vertical="center" wrapText="1"/>
      <protection/>
    </xf>
    <xf numFmtId="0" fontId="24" fillId="33" borderId="10" xfId="135" applyFont="1" applyFill="1" applyBorder="1" applyAlignment="1" applyProtection="1">
      <alignment horizontal="center" vertical="center" textRotation="90" wrapText="1"/>
      <protection locked="0"/>
    </xf>
    <xf numFmtId="0" fontId="2" fillId="0" borderId="10" xfId="116" applyFont="1" applyBorder="1" applyAlignment="1" applyProtection="1">
      <alignment horizontal="center" vertical="center" wrapText="1"/>
      <protection locked="0"/>
    </xf>
    <xf numFmtId="0" fontId="23" fillId="0" borderId="0" xfId="133" applyFont="1" applyProtection="1">
      <alignment/>
      <protection locked="0"/>
    </xf>
    <xf numFmtId="0" fontId="8" fillId="33" borderId="10" xfId="121" applyFont="1" applyFill="1" applyBorder="1" applyAlignment="1" applyProtection="1">
      <alignment vertical="center" wrapText="1"/>
      <protection locked="0"/>
    </xf>
    <xf numFmtId="0" fontId="24" fillId="33" borderId="10" xfId="135" applyFont="1" applyFill="1" applyBorder="1" applyAlignment="1" applyProtection="1">
      <alignment horizontal="center" vertical="center" wrapText="1"/>
      <protection locked="0"/>
    </xf>
    <xf numFmtId="0" fontId="24" fillId="33" borderId="10" xfId="135" applyFont="1" applyFill="1" applyBorder="1" applyAlignment="1" applyProtection="1">
      <alignment horizontal="center" vertical="center" textRotation="90" wrapText="1"/>
      <protection locked="0"/>
    </xf>
    <xf numFmtId="0" fontId="30" fillId="0" borderId="0" xfId="124" applyFont="1" applyAlignment="1" applyProtection="1">
      <alignment horizontal="right"/>
      <protection locked="0"/>
    </xf>
    <xf numFmtId="0" fontId="8" fillId="37" borderId="10" xfId="124" applyFont="1" applyFill="1" applyBorder="1" applyAlignment="1" applyProtection="1">
      <alignment horizontal="center" vertical="center" textRotation="90" wrapText="1"/>
      <protection locked="0"/>
    </xf>
    <xf numFmtId="0" fontId="8" fillId="37" borderId="10" xfId="124" applyFont="1" applyFill="1" applyBorder="1" applyAlignment="1" applyProtection="1">
      <alignment horizontal="center" vertical="center" wrapText="1"/>
      <protection locked="0"/>
    </xf>
    <xf numFmtId="0" fontId="8" fillId="35" borderId="10" xfId="126" applyFont="1" applyFill="1" applyBorder="1" applyAlignment="1" applyProtection="1">
      <alignment horizontal="left" vertical="center" wrapText="1"/>
      <protection locked="0"/>
    </xf>
    <xf numFmtId="0" fontId="12" fillId="33" borderId="10" xfId="118" applyFont="1" applyFill="1" applyBorder="1" applyAlignment="1" applyProtection="1">
      <alignment horizontal="center" vertical="center" wrapText="1"/>
      <protection locked="0"/>
    </xf>
    <xf numFmtId="49" fontId="11" fillId="0" borderId="10" xfId="93" applyNumberFormat="1" applyFont="1" applyBorder="1" applyAlignment="1">
      <alignment horizontal="center" vertical="center" wrapText="1"/>
      <protection/>
    </xf>
    <xf numFmtId="178" fontId="11" fillId="0" borderId="10" xfId="112" applyNumberFormat="1" applyFont="1" applyBorder="1" applyAlignment="1" applyProtection="1">
      <alignment horizontal="center" vertical="center" wrapText="1"/>
      <protection locked="0"/>
    </xf>
    <xf numFmtId="177" fontId="35" fillId="0" borderId="10" xfId="112" applyNumberFormat="1" applyFont="1" applyBorder="1" applyAlignment="1" applyProtection="1">
      <alignment horizontal="center" vertical="center" wrapText="1"/>
      <protection locked="0"/>
    </xf>
    <xf numFmtId="0" fontId="8" fillId="0" borderId="10" xfId="112" applyFont="1" applyBorder="1" applyAlignment="1" applyProtection="1">
      <alignment horizontal="center" vertical="center" wrapText="1"/>
      <protection locked="0"/>
    </xf>
    <xf numFmtId="1" fontId="11" fillId="0" borderId="10" xfId="112" applyNumberFormat="1" applyFont="1" applyBorder="1" applyAlignment="1" applyProtection="1">
      <alignment horizontal="center" vertical="center" wrapText="1"/>
      <protection locked="0"/>
    </xf>
    <xf numFmtId="0" fontId="2" fillId="0" borderId="10" xfId="112" applyFont="1" applyBorder="1" applyAlignment="1" applyProtection="1">
      <alignment horizontal="center" vertical="center" wrapText="1"/>
      <protection locked="0"/>
    </xf>
    <xf numFmtId="0" fontId="10" fillId="0" borderId="0" xfId="124" applyFont="1" applyProtection="1">
      <alignment/>
      <protection locked="0"/>
    </xf>
    <xf numFmtId="0" fontId="8" fillId="37" borderId="12" xfId="124" applyFont="1" applyFill="1" applyBorder="1" applyAlignment="1" applyProtection="1">
      <alignment horizontal="center" vertical="center" wrapText="1"/>
      <protection locked="0"/>
    </xf>
    <xf numFmtId="0" fontId="24" fillId="33" borderId="10" xfId="135" applyFont="1" applyFill="1" applyBorder="1" applyAlignment="1" applyProtection="1">
      <alignment horizontal="center" vertical="center" textRotation="90" wrapText="1"/>
      <protection locked="0"/>
    </xf>
    <xf numFmtId="49" fontId="13" fillId="0" borderId="0" xfId="124" applyNumberFormat="1" applyFont="1" applyAlignment="1" applyProtection="1">
      <alignment vertical="center"/>
      <protection locked="0"/>
    </xf>
    <xf numFmtId="49" fontId="11" fillId="33" borderId="10" xfId="47" applyNumberFormat="1" applyFont="1" applyFill="1" applyBorder="1" applyAlignment="1" applyProtection="1">
      <alignment horizontal="center" vertical="center"/>
      <protection locked="0"/>
    </xf>
    <xf numFmtId="49" fontId="11" fillId="33" borderId="10" xfId="94" applyNumberFormat="1" applyFont="1" applyFill="1" applyBorder="1" applyAlignment="1">
      <alignment horizontal="center" vertical="center" wrapText="1"/>
      <protection/>
    </xf>
    <xf numFmtId="0" fontId="11" fillId="33" borderId="10" xfId="93" applyFont="1" applyFill="1" applyBorder="1" applyAlignment="1" applyProtection="1">
      <alignment horizontal="center" vertical="center"/>
      <protection locked="0"/>
    </xf>
    <xf numFmtId="49" fontId="8" fillId="33" borderId="10" xfId="106" applyNumberFormat="1" applyFont="1" applyFill="1" applyBorder="1" applyAlignment="1" applyProtection="1">
      <alignment horizontal="left" vertical="center" wrapText="1"/>
      <protection locked="0"/>
    </xf>
    <xf numFmtId="0" fontId="11" fillId="34" borderId="10" xfId="106" applyFont="1" applyFill="1" applyBorder="1" applyAlignment="1" applyProtection="1">
      <alignment horizontal="center" vertical="center" wrapText="1"/>
      <protection locked="0"/>
    </xf>
    <xf numFmtId="0" fontId="13" fillId="0" borderId="10" xfId="124" applyFont="1" applyBorder="1" applyAlignment="1" applyProtection="1">
      <alignment horizontal="center" vertical="center"/>
      <protection locked="0"/>
    </xf>
    <xf numFmtId="49" fontId="8" fillId="34" borderId="10" xfId="56" applyNumberFormat="1" applyFont="1" applyFill="1" applyBorder="1" applyAlignment="1" applyProtection="1">
      <alignment vertical="center" wrapText="1"/>
      <protection locked="0"/>
    </xf>
    <xf numFmtId="0" fontId="11" fillId="0" borderId="10" xfId="134" applyFont="1" applyBorder="1" applyAlignment="1" applyProtection="1">
      <alignment horizontal="center" vertical="center"/>
      <protection locked="0"/>
    </xf>
    <xf numFmtId="0" fontId="13" fillId="38" borderId="10" xfId="124" applyFont="1" applyFill="1" applyBorder="1" applyAlignment="1" applyProtection="1">
      <alignment horizontal="center" vertical="center"/>
      <protection locked="0"/>
    </xf>
    <xf numFmtId="0" fontId="8" fillId="34" borderId="10" xfId="98" applyFont="1" applyFill="1" applyBorder="1" applyAlignment="1" applyProtection="1">
      <alignment horizontal="left" vertical="center" wrapText="1"/>
      <protection locked="0"/>
    </xf>
    <xf numFmtId="49" fontId="8" fillId="34" borderId="10" xfId="65" applyNumberFormat="1" applyFont="1" applyFill="1" applyBorder="1" applyAlignment="1" applyProtection="1">
      <alignment vertical="center" wrapText="1"/>
      <protection locked="0"/>
    </xf>
    <xf numFmtId="0" fontId="11" fillId="33" borderId="10" xfId="105" applyFont="1" applyFill="1" applyBorder="1" applyAlignment="1" applyProtection="1">
      <alignment horizontal="center" vertical="center"/>
      <protection locked="0"/>
    </xf>
    <xf numFmtId="0" fontId="8" fillId="0" borderId="10" xfId="137" applyFont="1" applyBorder="1" applyAlignment="1" applyProtection="1">
      <alignment horizontal="left" vertical="top" wrapText="1"/>
      <protection locked="0"/>
    </xf>
    <xf numFmtId="0" fontId="8" fillId="34" borderId="10" xfId="0" applyFont="1" applyFill="1" applyBorder="1" applyAlignment="1" applyProtection="1">
      <alignment vertical="center" wrapText="1"/>
      <protection locked="0"/>
    </xf>
    <xf numFmtId="49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102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0" xfId="62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center" vertical="center" wrapText="1"/>
    </xf>
    <xf numFmtId="0" fontId="11" fillId="33" borderId="13" xfId="123" applyFont="1" applyFill="1" applyBorder="1" applyAlignment="1" applyProtection="1">
      <alignment horizontal="center" vertical="center" wrapText="1"/>
      <protection locked="0"/>
    </xf>
    <xf numFmtId="0" fontId="11" fillId="0" borderId="13" xfId="93" applyFont="1" applyBorder="1" applyAlignment="1" applyProtection="1">
      <alignment horizontal="center" vertical="center" wrapText="1"/>
      <protection locked="0"/>
    </xf>
    <xf numFmtId="49" fontId="11" fillId="0" borderId="13" xfId="54" applyNumberFormat="1" applyFont="1" applyBorder="1" applyAlignment="1" applyProtection="1">
      <alignment horizontal="center" vertical="center" wrapText="1"/>
      <protection locked="0"/>
    </xf>
    <xf numFmtId="0" fontId="11" fillId="0" borderId="10" xfId="128" applyFont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111" applyFont="1" applyBorder="1" applyAlignment="1" applyProtection="1">
      <alignment horizontal="center" vertical="center" wrapText="1"/>
      <protection locked="0"/>
    </xf>
    <xf numFmtId="0" fontId="11" fillId="0" borderId="10" xfId="68" applyFont="1" applyBorder="1" applyAlignment="1" applyProtection="1">
      <alignment horizontal="center" vertical="center"/>
      <protection locked="0"/>
    </xf>
    <xf numFmtId="0" fontId="11" fillId="0" borderId="10" xfId="68" applyFont="1" applyBorder="1" applyAlignment="1" applyProtection="1">
      <alignment horizontal="center" vertical="center" wrapText="1"/>
      <protection locked="0"/>
    </xf>
    <xf numFmtId="49" fontId="11" fillId="0" borderId="10" xfId="111" applyNumberFormat="1" applyFont="1" applyBorder="1" applyAlignment="1" applyProtection="1">
      <alignment horizontal="center" vertical="center" wrapText="1"/>
      <protection locked="0"/>
    </xf>
    <xf numFmtId="49" fontId="11" fillId="0" borderId="10" xfId="47" applyNumberFormat="1" applyFont="1" applyBorder="1" applyAlignment="1" applyProtection="1">
      <alignment horizontal="center" vertical="center"/>
      <protection locked="0"/>
    </xf>
    <xf numFmtId="0" fontId="11" fillId="33" borderId="13" xfId="99" applyFont="1" applyFill="1" applyBorder="1" applyAlignment="1" applyProtection="1">
      <alignment horizontal="center" vertical="center" wrapText="1"/>
      <protection locked="0"/>
    </xf>
    <xf numFmtId="0" fontId="8" fillId="33" borderId="13" xfId="120" applyFont="1" applyFill="1" applyBorder="1" applyAlignment="1" applyProtection="1">
      <alignment vertical="center" wrapText="1"/>
      <protection locked="0"/>
    </xf>
    <xf numFmtId="49" fontId="8" fillId="33" borderId="13" xfId="108" applyNumberFormat="1" applyFont="1" applyFill="1" applyBorder="1" applyAlignment="1" applyProtection="1">
      <alignment horizontal="left" vertical="center" wrapText="1"/>
      <protection locked="0"/>
    </xf>
    <xf numFmtId="49" fontId="11" fillId="34" borderId="13" xfId="109" applyNumberFormat="1" applyFont="1" applyFill="1" applyBorder="1" applyAlignment="1" applyProtection="1">
      <alignment horizontal="center" vertical="center" wrapText="1"/>
      <protection locked="0"/>
    </xf>
    <xf numFmtId="49" fontId="11" fillId="33" borderId="13" xfId="139" applyNumberFormat="1" applyFont="1" applyFill="1" applyBorder="1" applyAlignment="1" applyProtection="1">
      <alignment horizontal="center" vertical="center" wrapText="1"/>
      <protection locked="0"/>
    </xf>
    <xf numFmtId="0" fontId="11" fillId="33" borderId="13" xfId="79" applyFont="1" applyFill="1" applyBorder="1" applyAlignment="1">
      <alignment horizontal="center" vertical="center" wrapText="1"/>
      <protection/>
    </xf>
    <xf numFmtId="0" fontId="11" fillId="33" borderId="13" xfId="90" applyFont="1" applyFill="1" applyBorder="1" applyAlignment="1">
      <alignment horizontal="center" vertical="center" wrapText="1"/>
      <protection/>
    </xf>
    <xf numFmtId="0" fontId="11" fillId="33" borderId="13" xfId="108" applyFont="1" applyFill="1" applyBorder="1" applyAlignment="1" applyProtection="1">
      <alignment horizontal="center" vertical="center" wrapText="1"/>
      <protection locked="0"/>
    </xf>
    <xf numFmtId="49" fontId="8" fillId="35" borderId="13" xfId="55" applyNumberFormat="1" applyFont="1" applyFill="1" applyBorder="1" applyAlignment="1" applyProtection="1">
      <alignment vertical="center" wrapText="1"/>
      <protection locked="0"/>
    </xf>
    <xf numFmtId="0" fontId="8" fillId="0" borderId="13" xfId="67" applyFont="1" applyBorder="1" applyAlignment="1" applyProtection="1">
      <alignment vertical="center" wrapText="1"/>
      <protection locked="0"/>
    </xf>
    <xf numFmtId="0" fontId="8" fillId="0" borderId="13" xfId="131" applyFont="1" applyBorder="1" applyAlignment="1" applyProtection="1">
      <alignment horizontal="left" vertical="center" wrapText="1"/>
      <protection locked="0"/>
    </xf>
    <xf numFmtId="49" fontId="11" fillId="35" borderId="13" xfId="105" applyNumberFormat="1" applyFont="1" applyFill="1" applyBorder="1" applyAlignment="1" applyProtection="1">
      <alignment horizontal="center" vertical="center" wrapText="1"/>
      <protection locked="0"/>
    </xf>
    <xf numFmtId="49" fontId="11" fillId="0" borderId="13" xfId="77" applyNumberFormat="1" applyFont="1" applyBorder="1" applyAlignment="1" applyProtection="1">
      <alignment horizontal="center" vertical="center" wrapText="1"/>
      <protection locked="0"/>
    </xf>
    <xf numFmtId="49" fontId="11" fillId="0" borderId="13" xfId="131" applyNumberFormat="1" applyFont="1" applyBorder="1" applyAlignment="1" applyProtection="1">
      <alignment horizontal="center" vertical="center" wrapText="1"/>
      <protection locked="0"/>
    </xf>
    <xf numFmtId="49" fontId="11" fillId="35" borderId="13" xfId="55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77" applyFont="1" applyBorder="1" applyAlignment="1" applyProtection="1">
      <alignment horizontal="center" vertical="center"/>
      <protection locked="0"/>
    </xf>
    <xf numFmtId="0" fontId="11" fillId="0" borderId="13" xfId="68" applyFont="1" applyBorder="1" applyAlignment="1" applyProtection="1">
      <alignment horizontal="center" vertical="center"/>
      <protection locked="0"/>
    </xf>
    <xf numFmtId="0" fontId="11" fillId="0" borderId="13" xfId="99" applyFont="1" applyBorder="1" applyAlignment="1" applyProtection="1">
      <alignment horizontal="center" vertical="center" wrapText="1"/>
      <protection locked="0"/>
    </xf>
    <xf numFmtId="0" fontId="11" fillId="33" borderId="13" xfId="79" applyFont="1" applyFill="1" applyBorder="1" applyAlignment="1" applyProtection="1">
      <alignment horizontal="center" vertical="center" wrapText="1"/>
      <protection locked="0"/>
    </xf>
    <xf numFmtId="0" fontId="11" fillId="0" borderId="13" xfId="125" applyFont="1" applyBorder="1" applyAlignment="1" applyProtection="1">
      <alignment horizontal="center" vertical="center" wrapText="1"/>
      <protection locked="0"/>
    </xf>
    <xf numFmtId="0" fontId="11" fillId="33" borderId="13" xfId="131" applyFont="1" applyFill="1" applyBorder="1" applyAlignment="1" applyProtection="1">
      <alignment horizontal="center" vertical="center" wrapText="1"/>
      <protection locked="0"/>
    </xf>
    <xf numFmtId="0" fontId="11" fillId="0" borderId="13" xfId="129" applyFont="1" applyBorder="1" applyAlignment="1" applyProtection="1">
      <alignment horizontal="center" vertical="center" wrapText="1"/>
      <protection locked="0"/>
    </xf>
    <xf numFmtId="49" fontId="11" fillId="0" borderId="13" xfId="58" applyNumberFormat="1" applyFont="1" applyBorder="1" applyAlignment="1" applyProtection="1">
      <alignment horizontal="center" vertical="center" wrapText="1"/>
      <protection locked="0"/>
    </xf>
    <xf numFmtId="0" fontId="24" fillId="33" borderId="10" xfId="135" applyFont="1" applyFill="1" applyBorder="1" applyAlignment="1" applyProtection="1">
      <alignment horizontal="center" vertical="center" wrapText="1"/>
      <protection locked="0"/>
    </xf>
    <xf numFmtId="0" fontId="24" fillId="33" borderId="10" xfId="135" applyFont="1" applyFill="1" applyBorder="1" applyAlignment="1" applyProtection="1">
      <alignment horizontal="center" vertical="center" textRotation="90" wrapText="1"/>
      <protection locked="0"/>
    </xf>
    <xf numFmtId="0" fontId="12" fillId="0" borderId="10" xfId="124" applyFont="1" applyFill="1" applyBorder="1" applyAlignment="1" applyProtection="1">
      <alignment horizontal="center" vertical="center" wrapText="1"/>
      <protection locked="0"/>
    </xf>
    <xf numFmtId="0" fontId="8" fillId="0" borderId="10" xfId="137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54" applyNumberFormat="1" applyFont="1" applyFill="1" applyBorder="1" applyAlignment="1" applyProtection="1">
      <alignment horizontal="center" vertical="center"/>
      <protection locked="0"/>
    </xf>
    <xf numFmtId="49" fontId="11" fillId="0" borderId="10" xfId="42" applyNumberFormat="1" applyFont="1" applyFill="1" applyBorder="1" applyAlignment="1" applyProtection="1">
      <alignment horizontal="center" vertical="center"/>
      <protection locked="0"/>
    </xf>
    <xf numFmtId="49" fontId="11" fillId="0" borderId="10" xfId="54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138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123" applyFont="1" applyFill="1" applyBorder="1" applyAlignment="1" applyProtection="1">
      <alignment horizontal="center" vertical="center" wrapText="1"/>
      <protection locked="0"/>
    </xf>
    <xf numFmtId="0" fontId="8" fillId="33" borderId="10" xfId="137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102" applyFont="1" applyFill="1" applyBorder="1" applyAlignment="1" applyProtection="1">
      <alignment horizontal="center" vertical="center" wrapText="1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62" applyNumberFormat="1" applyFont="1" applyFill="1" applyBorder="1" applyAlignment="1" applyProtection="1">
      <alignment horizontal="center" vertical="center"/>
      <protection locked="0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121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118" applyFont="1" applyFill="1" applyBorder="1" applyAlignment="1" applyProtection="1">
      <alignment horizontal="center" vertical="center" wrapText="1"/>
      <protection locked="0"/>
    </xf>
    <xf numFmtId="49" fontId="8" fillId="0" borderId="10" xfId="45" applyNumberFormat="1" applyFont="1" applyFill="1" applyBorder="1" applyAlignment="1" applyProtection="1">
      <alignment vertical="center" wrapText="1"/>
      <protection locked="0"/>
    </xf>
    <xf numFmtId="0" fontId="11" fillId="36" borderId="10" xfId="79" applyNumberFormat="1" applyFont="1" applyFill="1" applyBorder="1" applyAlignment="1" applyProtection="1">
      <alignment horizontal="center" vertical="center"/>
      <protection locked="0"/>
    </xf>
    <xf numFmtId="49" fontId="11" fillId="0" borderId="10" xfId="81" applyNumberFormat="1" applyFont="1" applyFill="1" applyBorder="1" applyAlignment="1">
      <alignment horizontal="center" vertical="center" wrapText="1"/>
      <protection/>
    </xf>
    <xf numFmtId="0" fontId="11" fillId="0" borderId="10" xfId="79" applyNumberFormat="1" applyFont="1" applyFill="1" applyBorder="1" applyAlignment="1" applyProtection="1">
      <alignment horizontal="center" vertical="center"/>
      <protection locked="0"/>
    </xf>
    <xf numFmtId="0" fontId="11" fillId="0" borderId="10" xfId="93" applyFont="1" applyFill="1" applyBorder="1" applyAlignment="1" applyProtection="1">
      <alignment horizontal="center" vertical="center" wrapText="1"/>
      <protection locked="0"/>
    </xf>
    <xf numFmtId="49" fontId="8" fillId="0" borderId="10" xfId="60" applyNumberFormat="1" applyFont="1" applyFill="1" applyBorder="1" applyAlignment="1" applyProtection="1">
      <alignment vertical="center" wrapText="1"/>
      <protection locked="0"/>
    </xf>
    <xf numFmtId="0" fontId="11" fillId="33" borderId="10" xfId="79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79" applyNumberFormat="1" applyFont="1" applyFill="1" applyBorder="1" applyAlignment="1" applyProtection="1">
      <alignment horizontal="center" vertical="center"/>
      <protection locked="0"/>
    </xf>
    <xf numFmtId="0" fontId="11" fillId="33" borderId="10" xfId="126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93" applyNumberFormat="1" applyFont="1" applyFill="1" applyBorder="1" applyAlignment="1">
      <alignment horizontal="center" vertical="center" wrapText="1"/>
      <protection/>
    </xf>
    <xf numFmtId="0" fontId="11" fillId="0" borderId="13" xfId="93" applyFont="1" applyFill="1" applyBorder="1" applyAlignment="1" applyProtection="1">
      <alignment horizontal="center" vertical="center" wrapText="1"/>
      <protection locked="0"/>
    </xf>
    <xf numFmtId="49" fontId="11" fillId="0" borderId="13" xfId="54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124" applyFont="1" applyFill="1" applyBorder="1" applyAlignment="1" applyProtection="1">
      <alignment horizontal="center" wrapText="1"/>
      <protection locked="0"/>
    </xf>
    <xf numFmtId="0" fontId="11" fillId="0" borderId="13" xfId="123" applyFont="1" applyFill="1" applyBorder="1" applyAlignment="1" applyProtection="1">
      <alignment horizontal="center" vertical="center" wrapText="1"/>
      <protection locked="0"/>
    </xf>
    <xf numFmtId="0" fontId="8" fillId="33" borderId="10" xfId="123" applyNumberFormat="1" applyFont="1" applyFill="1" applyBorder="1" applyAlignment="1" applyProtection="1">
      <alignment vertical="center" wrapText="1"/>
      <protection locked="0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121" applyFont="1" applyFill="1" applyBorder="1" applyAlignment="1" applyProtection="1">
      <alignment horizontal="center" vertical="center" wrapText="1"/>
      <protection locked="0"/>
    </xf>
    <xf numFmtId="0" fontId="8" fillId="0" borderId="10" xfId="137" applyNumberFormat="1" applyFont="1" applyFill="1" applyBorder="1" applyAlignment="1" applyProtection="1">
      <alignment horizontal="left" vertical="top" wrapText="1"/>
      <protection locked="0"/>
    </xf>
    <xf numFmtId="49" fontId="11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124" applyFont="1" applyFill="1" applyBorder="1" applyAlignment="1" applyProtection="1">
      <alignment horizontal="center" vertical="center"/>
      <protection locked="0"/>
    </xf>
    <xf numFmtId="0" fontId="8" fillId="33" borderId="10" xfId="121" applyNumberFormat="1" applyFont="1" applyFill="1" applyBorder="1" applyAlignment="1" applyProtection="1">
      <alignment vertical="center" wrapText="1"/>
      <protection locked="0"/>
    </xf>
    <xf numFmtId="0" fontId="11" fillId="33" borderId="10" xfId="90" applyNumberFormat="1" applyFont="1" applyFill="1" applyBorder="1" applyAlignment="1">
      <alignment horizontal="center" vertical="center" wrapText="1"/>
      <protection/>
    </xf>
    <xf numFmtId="0" fontId="8" fillId="0" borderId="10" xfId="68" applyNumberFormat="1" applyFont="1" applyFill="1" applyBorder="1" applyAlignment="1" applyProtection="1">
      <alignment vertical="center" wrapText="1"/>
      <protection locked="0"/>
    </xf>
    <xf numFmtId="49" fontId="11" fillId="0" borderId="10" xfId="79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126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131" applyFont="1" applyFill="1" applyBorder="1" applyAlignment="1" applyProtection="1">
      <alignment horizontal="center" vertical="center" wrapText="1"/>
      <protection locked="0"/>
    </xf>
    <xf numFmtId="0" fontId="12" fillId="0" borderId="10" xfId="124" applyFont="1" applyFill="1" applyBorder="1" applyAlignment="1" applyProtection="1">
      <alignment horizontal="center"/>
      <protection locked="0"/>
    </xf>
    <xf numFmtId="0" fontId="8" fillId="33" borderId="10" xfId="79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102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79" applyNumberFormat="1" applyFont="1" applyFill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 applyProtection="1">
      <alignment horizontal="center" vertical="center"/>
      <protection locked="0"/>
    </xf>
    <xf numFmtId="0" fontId="8" fillId="0" borderId="13" xfId="137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3" xfId="121" applyFont="1" applyFill="1" applyBorder="1" applyAlignment="1" applyProtection="1">
      <alignment horizontal="center" vertical="center" wrapText="1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49" fontId="11" fillId="0" borderId="13" xfId="66" applyNumberFormat="1" applyFont="1" applyFill="1" applyBorder="1" applyAlignment="1" applyProtection="1">
      <alignment horizontal="center" vertical="center"/>
      <protection locked="0"/>
    </xf>
    <xf numFmtId="0" fontId="11" fillId="33" borderId="10" xfId="93" applyNumberFormat="1" applyFont="1" applyFill="1" applyBorder="1" applyAlignment="1">
      <alignment horizontal="center" vertical="center" wrapText="1"/>
      <protection/>
    </xf>
    <xf numFmtId="0" fontId="11" fillId="33" borderId="10" xfId="93" applyNumberFormat="1" applyFont="1" applyFill="1" applyBorder="1" applyAlignment="1" applyProtection="1">
      <alignment horizontal="center" vertical="center"/>
      <protection locked="0"/>
    </xf>
    <xf numFmtId="0" fontId="8" fillId="33" borderId="10" xfId="99" applyNumberFormat="1" applyFont="1" applyFill="1" applyBorder="1" applyAlignment="1" applyProtection="1">
      <alignment horizontal="left" vertical="center" wrapText="1"/>
      <protection locked="0"/>
    </xf>
    <xf numFmtId="0" fontId="11" fillId="33" borderId="10" xfId="79" applyNumberFormat="1" applyFont="1" applyFill="1" applyBorder="1" applyAlignment="1">
      <alignment horizontal="center" vertical="center" wrapText="1"/>
      <protection/>
    </xf>
    <xf numFmtId="49" fontId="8" fillId="0" borderId="10" xfId="105" applyNumberFormat="1" applyFont="1" applyFill="1" applyBorder="1" applyAlignment="1" applyProtection="1">
      <alignment horizontal="left" vertical="center" wrapText="1"/>
      <protection locked="0"/>
    </xf>
    <xf numFmtId="0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111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68" applyNumberFormat="1" applyFont="1" applyFill="1" applyBorder="1" applyAlignment="1" applyProtection="1">
      <alignment horizontal="center" vertical="center"/>
      <protection locked="0"/>
    </xf>
    <xf numFmtId="0" fontId="11" fillId="0" borderId="10" xfId="68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139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99" applyNumberFormat="1" applyFont="1" applyFill="1" applyBorder="1" applyAlignment="1" applyProtection="1">
      <alignment horizontal="center" vertical="center"/>
      <protection locked="0"/>
    </xf>
    <xf numFmtId="0" fontId="11" fillId="34" borderId="10" xfId="99" applyNumberFormat="1" applyFont="1" applyFill="1" applyBorder="1" applyAlignment="1" applyProtection="1">
      <alignment horizontal="center" vertical="center" wrapText="1"/>
      <protection locked="0"/>
    </xf>
    <xf numFmtId="49" fontId="8" fillId="0" borderId="13" xfId="131" applyNumberFormat="1" applyFont="1" applyFill="1" applyBorder="1" applyAlignment="1" applyProtection="1">
      <alignment vertical="center" wrapText="1"/>
      <protection locked="0"/>
    </xf>
    <xf numFmtId="49" fontId="11" fillId="0" borderId="13" xfId="131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99" applyFont="1" applyFill="1" applyBorder="1" applyAlignment="1" applyProtection="1">
      <alignment horizontal="center" vertical="center" wrapText="1"/>
      <protection locked="0"/>
    </xf>
    <xf numFmtId="0" fontId="11" fillId="33" borderId="13" xfId="131" applyNumberFormat="1" applyFont="1" applyFill="1" applyBorder="1" applyAlignment="1" applyProtection="1">
      <alignment horizontal="center" vertical="center" wrapText="1"/>
      <protection locked="0"/>
    </xf>
    <xf numFmtId="49" fontId="11" fillId="0" borderId="13" xfId="58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31" applyFont="1" applyFill="1" applyBorder="1" applyAlignment="1" applyProtection="1">
      <alignment horizontal="left" vertical="center" wrapText="1"/>
      <protection locked="0"/>
    </xf>
    <xf numFmtId="49" fontId="11" fillId="0" borderId="10" xfId="131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99" applyFont="1" applyFill="1" applyBorder="1" applyAlignment="1" applyProtection="1">
      <alignment horizontal="center" vertical="center" wrapText="1"/>
      <protection locked="0"/>
    </xf>
    <xf numFmtId="0" fontId="11" fillId="33" borderId="10" xfId="131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16" applyFont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49" fontId="11" fillId="0" borderId="10" xfId="58" applyNumberFormat="1" applyFont="1" applyFill="1" applyBorder="1" applyAlignment="1" applyProtection="1">
      <alignment horizontal="center" vertical="center"/>
      <protection locked="0"/>
    </xf>
    <xf numFmtId="0" fontId="8" fillId="33" borderId="13" xfId="137" applyFont="1" applyFill="1" applyBorder="1" applyAlignment="1" applyProtection="1">
      <alignment horizontal="left" vertical="center" wrapText="1"/>
      <protection locked="0"/>
    </xf>
    <xf numFmtId="49" fontId="11" fillId="33" borderId="13" xfId="0" applyNumberFormat="1" applyFont="1" applyFill="1" applyBorder="1" applyAlignment="1">
      <alignment horizontal="center" vertical="center" wrapText="1"/>
    </xf>
    <xf numFmtId="0" fontId="75" fillId="33" borderId="10" xfId="135" applyFont="1" applyFill="1" applyBorder="1" applyAlignment="1" applyProtection="1">
      <alignment horizontal="center" vertical="center" wrapText="1"/>
      <protection locked="0"/>
    </xf>
    <xf numFmtId="49" fontId="8" fillId="33" borderId="13" xfId="105" applyNumberFormat="1" applyFont="1" applyFill="1" applyBorder="1" applyAlignment="1" applyProtection="1">
      <alignment horizontal="left" vertical="center" wrapText="1"/>
      <protection locked="0"/>
    </xf>
    <xf numFmtId="0" fontId="11" fillId="33" borderId="13" xfId="121" applyFont="1" applyFill="1" applyBorder="1" applyAlignment="1" applyProtection="1">
      <alignment horizontal="center" vertical="center" wrapText="1"/>
      <protection locked="0"/>
    </xf>
    <xf numFmtId="49" fontId="11" fillId="33" borderId="13" xfId="93" applyNumberFormat="1" applyFont="1" applyFill="1" applyBorder="1" applyAlignment="1">
      <alignment horizontal="center" vertical="center" wrapText="1"/>
      <protection/>
    </xf>
    <xf numFmtId="49" fontId="11" fillId="0" borderId="13" xfId="54" applyNumberFormat="1" applyFont="1" applyFill="1" applyBorder="1" applyAlignment="1" applyProtection="1">
      <alignment horizontal="center" vertical="center"/>
      <protection locked="0"/>
    </xf>
    <xf numFmtId="49" fontId="11" fillId="0" borderId="13" xfId="42" applyNumberFormat="1" applyFont="1" applyFill="1" applyBorder="1" applyAlignment="1" applyProtection="1">
      <alignment horizontal="center" vertical="center"/>
      <protection locked="0"/>
    </xf>
    <xf numFmtId="49" fontId="11" fillId="0" borderId="10" xfId="111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79" applyNumberFormat="1" applyFont="1" applyFill="1" applyBorder="1" applyAlignment="1" applyProtection="1">
      <alignment horizontal="center" vertical="center"/>
      <protection locked="0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178" fontId="76" fillId="33" borderId="10" xfId="117" applyNumberFormat="1" applyFont="1" applyFill="1" applyBorder="1" applyAlignment="1" applyProtection="1">
      <alignment horizontal="center" vertical="center" wrapText="1"/>
      <protection locked="0"/>
    </xf>
    <xf numFmtId="177" fontId="77" fillId="0" borderId="10" xfId="115" applyNumberFormat="1" applyFont="1" applyBorder="1" applyAlignment="1" applyProtection="1">
      <alignment horizontal="center" vertical="center" wrapText="1"/>
      <protection locked="0"/>
    </xf>
    <xf numFmtId="0" fontId="78" fillId="0" borderId="10" xfId="117" applyFont="1" applyBorder="1" applyAlignment="1" applyProtection="1">
      <alignment horizontal="center" vertical="center" wrapText="1"/>
      <protection locked="0"/>
    </xf>
    <xf numFmtId="0" fontId="76" fillId="0" borderId="10" xfId="117" applyFont="1" applyBorder="1" applyAlignment="1" applyProtection="1">
      <alignment horizontal="center" vertical="center" wrapText="1"/>
      <protection locked="0"/>
    </xf>
    <xf numFmtId="0" fontId="79" fillId="33" borderId="10" xfId="135" applyFont="1" applyFill="1" applyBorder="1" applyAlignment="1" applyProtection="1">
      <alignment horizontal="center" vertical="center" wrapText="1"/>
      <protection locked="0"/>
    </xf>
    <xf numFmtId="0" fontId="79" fillId="33" borderId="10" xfId="135" applyFont="1" applyFill="1" applyBorder="1" applyAlignment="1" applyProtection="1">
      <alignment horizontal="center" vertical="center" textRotation="90" wrapText="1"/>
      <protection locked="0"/>
    </xf>
    <xf numFmtId="177" fontId="28" fillId="0" borderId="10" xfId="112" applyNumberFormat="1" applyFont="1" applyBorder="1" applyAlignment="1" applyProtection="1">
      <alignment horizontal="center" vertical="center" wrapText="1"/>
      <protection locked="0"/>
    </xf>
    <xf numFmtId="0" fontId="8" fillId="0" borderId="13" xfId="137" applyNumberFormat="1" applyFont="1" applyFill="1" applyBorder="1" applyAlignment="1" applyProtection="1">
      <alignment horizontal="left" vertical="top" wrapText="1"/>
      <protection locked="0"/>
    </xf>
    <xf numFmtId="49" fontId="11" fillId="0" borderId="13" xfId="81" applyNumberFormat="1" applyFont="1" applyFill="1" applyBorder="1" applyAlignment="1">
      <alignment horizontal="center" vertical="center" wrapText="1"/>
      <protection/>
    </xf>
    <xf numFmtId="0" fontId="2" fillId="0" borderId="0" xfId="116" applyFont="1" applyBorder="1" applyAlignment="1" applyProtection="1">
      <alignment horizontal="center" vertical="center" wrapText="1"/>
      <protection locked="0"/>
    </xf>
    <xf numFmtId="0" fontId="2" fillId="0" borderId="0" xfId="124" applyFont="1" applyAlignment="1" applyProtection="1">
      <alignment horizontal="center" vertical="center" wrapText="1"/>
      <protection locked="0"/>
    </xf>
    <xf numFmtId="0" fontId="4" fillId="0" borderId="0" xfId="124" applyFont="1" applyAlignment="1" applyProtection="1">
      <alignment horizontal="center" vertical="center" wrapText="1"/>
      <protection locked="0"/>
    </xf>
    <xf numFmtId="0" fontId="7" fillId="0" borderId="0" xfId="124" applyFont="1" applyAlignment="1" applyProtection="1">
      <alignment horizontal="center" vertical="center"/>
      <protection locked="0"/>
    </xf>
    <xf numFmtId="0" fontId="8" fillId="33" borderId="14" xfId="133" applyFont="1" applyFill="1" applyBorder="1" applyAlignment="1" applyProtection="1">
      <alignment horizontal="center" vertical="center" textRotation="90" wrapText="1"/>
      <protection locked="0"/>
    </xf>
    <xf numFmtId="0" fontId="8" fillId="33" borderId="15" xfId="133" applyFont="1" applyFill="1" applyBorder="1" applyAlignment="1" applyProtection="1">
      <alignment horizontal="center" vertical="center" textRotation="90" wrapText="1"/>
      <protection locked="0"/>
    </xf>
    <xf numFmtId="0" fontId="8" fillId="33" borderId="13" xfId="133" applyFont="1" applyFill="1" applyBorder="1" applyAlignment="1" applyProtection="1">
      <alignment horizontal="center" vertical="center" textRotation="90" wrapText="1"/>
      <protection locked="0"/>
    </xf>
    <xf numFmtId="0" fontId="8" fillId="33" borderId="16" xfId="133" applyFont="1" applyFill="1" applyBorder="1" applyAlignment="1" applyProtection="1">
      <alignment horizontal="center" vertical="center" textRotation="90" wrapText="1"/>
      <protection locked="0"/>
    </xf>
    <xf numFmtId="0" fontId="24" fillId="33" borderId="10" xfId="133" applyFont="1" applyFill="1" applyBorder="1" applyAlignment="1" applyProtection="1">
      <alignment horizontal="center" vertical="center" wrapText="1"/>
      <protection locked="0"/>
    </xf>
    <xf numFmtId="0" fontId="24" fillId="33" borderId="10" xfId="133" applyFont="1" applyFill="1" applyBorder="1" applyAlignment="1" applyProtection="1">
      <alignment horizontal="center" vertical="center" textRotation="90" wrapText="1"/>
      <protection locked="0"/>
    </xf>
    <xf numFmtId="0" fontId="8" fillId="33" borderId="10" xfId="133" applyFont="1" applyFill="1" applyBorder="1" applyAlignment="1" applyProtection="1">
      <alignment horizontal="center" vertical="center" textRotation="90" wrapText="1"/>
      <protection locked="0"/>
    </xf>
    <xf numFmtId="177" fontId="24" fillId="33" borderId="10" xfId="133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116" applyFont="1" applyFill="1" applyBorder="1" applyAlignment="1" applyProtection="1">
      <alignment horizontal="center" vertical="center"/>
      <protection locked="0"/>
    </xf>
    <xf numFmtId="0" fontId="7" fillId="34" borderId="0" xfId="133" applyFont="1" applyFill="1" applyAlignment="1" applyProtection="1">
      <alignment horizontal="center" vertical="center" wrapText="1"/>
      <protection locked="0"/>
    </xf>
    <xf numFmtId="0" fontId="22" fillId="0" borderId="0" xfId="125" applyFont="1" applyAlignment="1" applyProtection="1">
      <alignment horizontal="center" vertical="center" wrapText="1"/>
      <protection locked="0"/>
    </xf>
    <xf numFmtId="0" fontId="4" fillId="34" borderId="0" xfId="130" applyFont="1" applyFill="1" applyAlignment="1" applyProtection="1">
      <alignment horizontal="center" vertical="center" wrapText="1"/>
      <protection locked="0"/>
    </xf>
    <xf numFmtId="0" fontId="7" fillId="34" borderId="0" xfId="90" applyFont="1" applyFill="1" applyAlignment="1">
      <alignment horizontal="center"/>
      <protection/>
    </xf>
    <xf numFmtId="0" fontId="32" fillId="0" borderId="0" xfId="125" applyFont="1" applyAlignment="1" applyProtection="1">
      <alignment horizontal="center" vertical="center"/>
      <protection locked="0"/>
    </xf>
    <xf numFmtId="0" fontId="2" fillId="0" borderId="0" xfId="114" applyFont="1" applyAlignment="1" applyProtection="1">
      <alignment horizontal="center"/>
      <protection locked="0"/>
    </xf>
    <xf numFmtId="0" fontId="23" fillId="0" borderId="17" xfId="125" applyFont="1" applyBorder="1" applyAlignment="1" applyProtection="1">
      <alignment horizontal="center"/>
      <protection locked="0"/>
    </xf>
    <xf numFmtId="0" fontId="2" fillId="0" borderId="15" xfId="116" applyFont="1" applyBorder="1" applyAlignment="1" applyProtection="1">
      <alignment horizontal="center" vertical="center" wrapText="1"/>
      <protection locked="0"/>
    </xf>
    <xf numFmtId="0" fontId="4" fillId="0" borderId="17" xfId="116" applyFont="1" applyBorder="1" applyAlignment="1" applyProtection="1">
      <alignment horizontal="center" vertical="center" wrapText="1"/>
      <protection locked="0"/>
    </xf>
    <xf numFmtId="0" fontId="4" fillId="0" borderId="18" xfId="116" applyFont="1" applyBorder="1" applyAlignment="1" applyProtection="1">
      <alignment horizontal="center" vertical="center" wrapText="1"/>
      <protection locked="0"/>
    </xf>
    <xf numFmtId="0" fontId="24" fillId="37" borderId="10" xfId="133" applyFont="1" applyFill="1" applyBorder="1" applyAlignment="1" applyProtection="1">
      <alignment horizontal="center" vertical="center" wrapText="1"/>
      <protection locked="0"/>
    </xf>
    <xf numFmtId="0" fontId="2" fillId="0" borderId="0" xfId="116" applyFont="1" applyBorder="1" applyAlignment="1" applyProtection="1">
      <alignment horizontal="center" vertical="center" wrapText="1"/>
      <protection locked="0"/>
    </xf>
    <xf numFmtId="0" fontId="24" fillId="33" borderId="10" xfId="124" applyFont="1" applyFill="1" applyBorder="1" applyAlignment="1" applyProtection="1">
      <alignment horizontal="center" vertical="center" textRotation="90" wrapText="1"/>
      <protection locked="0"/>
    </xf>
    <xf numFmtId="0" fontId="8" fillId="33" borderId="10" xfId="124" applyFont="1" applyFill="1" applyBorder="1" applyAlignment="1" applyProtection="1">
      <alignment horizontal="center" vertical="center" textRotation="90" wrapText="1"/>
      <protection locked="0"/>
    </xf>
    <xf numFmtId="0" fontId="24" fillId="33" borderId="10" xfId="124" applyFont="1" applyFill="1" applyBorder="1" applyAlignment="1" applyProtection="1">
      <alignment horizontal="center" vertical="center" wrapText="1"/>
      <protection locked="0"/>
    </xf>
    <xf numFmtId="0" fontId="2" fillId="33" borderId="10" xfId="117" applyFont="1" applyFill="1" applyBorder="1" applyAlignment="1" applyProtection="1">
      <alignment horizontal="center" vertical="center"/>
      <protection locked="0"/>
    </xf>
    <xf numFmtId="177" fontId="28" fillId="0" borderId="19" xfId="114" applyNumberFormat="1" applyFont="1" applyBorder="1" applyAlignment="1" applyProtection="1">
      <alignment horizontal="center" vertical="center" wrapText="1"/>
      <protection locked="0"/>
    </xf>
    <xf numFmtId="177" fontId="28" fillId="0" borderId="20" xfId="114" applyNumberFormat="1" applyFont="1" applyBorder="1" applyAlignment="1" applyProtection="1">
      <alignment horizontal="center" vertical="center" wrapText="1"/>
      <protection locked="0"/>
    </xf>
    <xf numFmtId="177" fontId="28" fillId="0" borderId="21" xfId="114" applyNumberFormat="1" applyFont="1" applyBorder="1" applyAlignment="1" applyProtection="1">
      <alignment horizontal="center" vertical="center" wrapText="1"/>
      <protection locked="0"/>
    </xf>
    <xf numFmtId="177" fontId="24" fillId="33" borderId="10" xfId="124" applyNumberFormat="1" applyFont="1" applyFill="1" applyBorder="1" applyAlignment="1" applyProtection="1">
      <alignment horizontal="center" vertical="center" wrapText="1"/>
      <protection locked="0"/>
    </xf>
    <xf numFmtId="0" fontId="24" fillId="33" borderId="10" xfId="135" applyFont="1" applyFill="1" applyBorder="1" applyAlignment="1" applyProtection="1">
      <alignment horizontal="center" vertical="center" wrapText="1"/>
      <protection locked="0"/>
    </xf>
    <xf numFmtId="0" fontId="7" fillId="34" borderId="14" xfId="133" applyFont="1" applyFill="1" applyBorder="1" applyAlignment="1" applyProtection="1">
      <alignment horizontal="center" vertical="center" wrapText="1"/>
      <protection locked="0"/>
    </xf>
    <xf numFmtId="0" fontId="7" fillId="34" borderId="22" xfId="133" applyFont="1" applyFill="1" applyBorder="1" applyAlignment="1" applyProtection="1">
      <alignment horizontal="center" vertical="center" wrapText="1"/>
      <protection locked="0"/>
    </xf>
    <xf numFmtId="0" fontId="7" fillId="34" borderId="23" xfId="133" applyFont="1" applyFill="1" applyBorder="1" applyAlignment="1" applyProtection="1">
      <alignment horizontal="center" vertical="center" wrapText="1"/>
      <protection locked="0"/>
    </xf>
    <xf numFmtId="0" fontId="80" fillId="34" borderId="14" xfId="133" applyFont="1" applyFill="1" applyBorder="1" applyAlignment="1" applyProtection="1">
      <alignment horizontal="center" vertical="center" wrapText="1"/>
      <protection locked="0"/>
    </xf>
    <xf numFmtId="0" fontId="80" fillId="34" borderId="22" xfId="133" applyFont="1" applyFill="1" applyBorder="1" applyAlignment="1" applyProtection="1">
      <alignment horizontal="center" vertical="center" wrapText="1"/>
      <protection locked="0"/>
    </xf>
    <xf numFmtId="0" fontId="80" fillId="34" borderId="23" xfId="133" applyFont="1" applyFill="1" applyBorder="1" applyAlignment="1" applyProtection="1">
      <alignment horizontal="center" vertical="center" wrapText="1"/>
      <protection locked="0"/>
    </xf>
    <xf numFmtId="0" fontId="24" fillId="34" borderId="10" xfId="126" applyFont="1" applyFill="1" applyBorder="1" applyAlignment="1" applyProtection="1">
      <alignment horizontal="center" vertical="center" wrapText="1"/>
      <protection locked="0"/>
    </xf>
    <xf numFmtId="0" fontId="24" fillId="34" borderId="10" xfId="126" applyFont="1" applyFill="1" applyBorder="1" applyAlignment="1" applyProtection="1">
      <alignment horizontal="center" vertical="center" textRotation="90" wrapText="1"/>
      <protection locked="0"/>
    </xf>
    <xf numFmtId="0" fontId="2" fillId="34" borderId="19" xfId="117" applyFont="1" applyFill="1" applyBorder="1" applyAlignment="1" applyProtection="1">
      <alignment horizontal="center" vertical="center"/>
      <protection locked="0"/>
    </xf>
    <xf numFmtId="0" fontId="2" fillId="34" borderId="20" xfId="117" applyFont="1" applyFill="1" applyBorder="1" applyAlignment="1" applyProtection="1">
      <alignment horizontal="center" vertical="center"/>
      <protection locked="0"/>
    </xf>
    <xf numFmtId="0" fontId="2" fillId="34" borderId="21" xfId="117" applyFont="1" applyFill="1" applyBorder="1" applyAlignment="1" applyProtection="1">
      <alignment horizontal="center" vertical="center"/>
      <protection locked="0"/>
    </xf>
    <xf numFmtId="49" fontId="24" fillId="34" borderId="10" xfId="126" applyNumberFormat="1" applyFont="1" applyFill="1" applyBorder="1" applyAlignment="1" applyProtection="1">
      <alignment horizontal="center" vertical="center" wrapText="1"/>
      <protection locked="0"/>
    </xf>
    <xf numFmtId="0" fontId="24" fillId="34" borderId="13" xfId="126" applyFont="1" applyFill="1" applyBorder="1" applyAlignment="1" applyProtection="1">
      <alignment horizontal="center" vertical="center" textRotation="90" wrapText="1"/>
      <protection locked="0"/>
    </xf>
    <xf numFmtId="0" fontId="24" fillId="34" borderId="16" xfId="126" applyFont="1" applyFill="1" applyBorder="1" applyAlignment="1" applyProtection="1">
      <alignment horizontal="center" vertical="center" textRotation="90" wrapText="1"/>
      <protection locked="0"/>
    </xf>
    <xf numFmtId="0" fontId="8" fillId="34" borderId="13" xfId="126" applyFont="1" applyFill="1" applyBorder="1" applyAlignment="1" applyProtection="1">
      <alignment horizontal="center" vertical="center" textRotation="90" wrapText="1"/>
      <protection locked="0"/>
    </xf>
    <xf numFmtId="0" fontId="8" fillId="34" borderId="16" xfId="126" applyFont="1" applyFill="1" applyBorder="1" applyAlignment="1" applyProtection="1">
      <alignment horizontal="center" vertical="center" textRotation="90" wrapText="1"/>
      <protection locked="0"/>
    </xf>
    <xf numFmtId="0" fontId="8" fillId="34" borderId="10" xfId="126" applyFont="1" applyFill="1" applyBorder="1" applyAlignment="1" applyProtection="1">
      <alignment horizontal="center" vertical="center" textRotation="90" wrapText="1"/>
      <protection locked="0"/>
    </xf>
    <xf numFmtId="177" fontId="24" fillId="34" borderId="10" xfId="126" applyNumberFormat="1" applyFont="1" applyFill="1" applyBorder="1" applyAlignment="1" applyProtection="1">
      <alignment horizontal="center" vertical="center" wrapText="1"/>
      <protection locked="0"/>
    </xf>
    <xf numFmtId="0" fontId="7" fillId="34" borderId="19" xfId="126" applyFont="1" applyFill="1" applyBorder="1" applyAlignment="1" applyProtection="1">
      <alignment horizontal="center" vertical="center" wrapText="1"/>
      <protection locked="0"/>
    </xf>
    <xf numFmtId="0" fontId="7" fillId="34" borderId="20" xfId="126" applyFont="1" applyFill="1" applyBorder="1" applyAlignment="1" applyProtection="1">
      <alignment horizontal="center" vertical="center" wrapText="1"/>
      <protection locked="0"/>
    </xf>
    <xf numFmtId="0" fontId="7" fillId="34" borderId="21" xfId="126" applyFont="1" applyFill="1" applyBorder="1" applyAlignment="1" applyProtection="1">
      <alignment horizontal="center" vertical="center" wrapText="1"/>
      <protection locked="0"/>
    </xf>
    <xf numFmtId="0" fontId="7" fillId="0" borderId="0" xfId="117" applyFont="1" applyAlignment="1" applyProtection="1">
      <alignment horizontal="center" vertical="center" wrapText="1"/>
      <protection locked="0"/>
    </xf>
    <xf numFmtId="0" fontId="8" fillId="34" borderId="14" xfId="126" applyFont="1" applyFill="1" applyBorder="1" applyAlignment="1" applyProtection="1">
      <alignment horizontal="center" vertical="center" textRotation="90" wrapText="1"/>
      <protection locked="0"/>
    </xf>
    <xf numFmtId="0" fontId="8" fillId="34" borderId="15" xfId="126" applyFont="1" applyFill="1" applyBorder="1" applyAlignment="1" applyProtection="1">
      <alignment horizontal="center" vertical="center" textRotation="90" wrapText="1"/>
      <protection locked="0"/>
    </xf>
    <xf numFmtId="0" fontId="33" fillId="0" borderId="0" xfId="125" applyFont="1" applyAlignment="1" applyProtection="1">
      <alignment horizontal="center" vertical="center"/>
      <protection locked="0"/>
    </xf>
    <xf numFmtId="0" fontId="8" fillId="33" borderId="10" xfId="135" applyFont="1" applyFill="1" applyBorder="1" applyAlignment="1" applyProtection="1">
      <alignment horizontal="center" vertical="center" textRotation="90" wrapText="1"/>
      <protection locked="0"/>
    </xf>
    <xf numFmtId="0" fontId="24" fillId="33" borderId="10" xfId="135" applyFont="1" applyFill="1" applyBorder="1" applyAlignment="1" applyProtection="1">
      <alignment horizontal="center" vertical="center" textRotation="90" wrapText="1"/>
      <protection locked="0"/>
    </xf>
    <xf numFmtId="177" fontId="24" fillId="33" borderId="10" xfId="135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26" applyFont="1" applyAlignment="1" applyProtection="1">
      <alignment horizontal="center" vertical="center" wrapText="1"/>
      <protection locked="0"/>
    </xf>
    <xf numFmtId="0" fontId="32" fillId="0" borderId="0" xfId="126" applyFont="1" applyAlignment="1" applyProtection="1">
      <alignment horizontal="center" vertical="center"/>
      <protection locked="0"/>
    </xf>
    <xf numFmtId="0" fontId="2" fillId="0" borderId="0" xfId="117" applyFont="1" applyAlignment="1" applyProtection="1">
      <alignment horizontal="center" vertical="center" wrapText="1"/>
      <protection locked="0"/>
    </xf>
    <xf numFmtId="0" fontId="22" fillId="0" borderId="0" xfId="140" applyFont="1" applyAlignment="1">
      <alignment horizontal="center" vertical="center" wrapText="1"/>
      <protection/>
    </xf>
  </cellXfs>
  <cellStyles count="13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10" xfId="44"/>
    <cellStyle name="Денежный 10 2" xfId="45"/>
    <cellStyle name="Денежный 11" xfId="46"/>
    <cellStyle name="Денежный 11 11" xfId="47"/>
    <cellStyle name="Денежный 11 9" xfId="48"/>
    <cellStyle name="Денежный 12 12 10" xfId="49"/>
    <cellStyle name="Денежный 12 12 2 2" xfId="50"/>
    <cellStyle name="Денежный 12 12 2 4" xfId="51"/>
    <cellStyle name="Денежный 12 12 3" xfId="52"/>
    <cellStyle name="Денежный 12 12 3 2" xfId="53"/>
    <cellStyle name="Денежный 2" xfId="54"/>
    <cellStyle name="Денежный 2 10 2" xfId="55"/>
    <cellStyle name="Денежный 2 11" xfId="56"/>
    <cellStyle name="Денежный 2 11 2" xfId="57"/>
    <cellStyle name="Денежный 2 13 2" xfId="58"/>
    <cellStyle name="Денежный 2 2" xfId="59"/>
    <cellStyle name="Денежный 2 24" xfId="60"/>
    <cellStyle name="Денежный 2 5" xfId="61"/>
    <cellStyle name="Денежный 2 5 2 2" xfId="62"/>
    <cellStyle name="Денежный 24 12" xfId="63"/>
    <cellStyle name="Денежный 24 2 2" xfId="64"/>
    <cellStyle name="Денежный 24 2 2 2" xfId="65"/>
    <cellStyle name="Денежный 3" xfId="66"/>
    <cellStyle name="Денежный 6" xfId="67"/>
    <cellStyle name="Денежный 6 10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10" xfId="77"/>
    <cellStyle name="Обычный 10 2" xfId="78"/>
    <cellStyle name="Обычный 10 2 2" xfId="79"/>
    <cellStyle name="Обычный 11 10" xfId="80"/>
    <cellStyle name="Обычный 11 10 2" xfId="81"/>
    <cellStyle name="Обычный 11 12" xfId="82"/>
    <cellStyle name="Обычный 11 12 2" xfId="83"/>
    <cellStyle name="Обычный 11 12 3" xfId="84"/>
    <cellStyle name="Обычный 12" xfId="85"/>
    <cellStyle name="Обычный 14" xfId="86"/>
    <cellStyle name="Обычный 14 2" xfId="87"/>
    <cellStyle name="Обычный 18" xfId="88"/>
    <cellStyle name="Обычный 2" xfId="89"/>
    <cellStyle name="Обычный 2 10" xfId="90"/>
    <cellStyle name="Обычный 2 14 10" xfId="91"/>
    <cellStyle name="Обычный 2 14 2" xfId="92"/>
    <cellStyle name="Обычный 2 14 2 2" xfId="93"/>
    <cellStyle name="Обычный 2 2 10 2" xfId="94"/>
    <cellStyle name="Обычный 2 2 2" xfId="95"/>
    <cellStyle name="Обычный 2 2 2 2" xfId="96"/>
    <cellStyle name="Обычный 2 2 2 2 2" xfId="97"/>
    <cellStyle name="Обычный 2 21" xfId="98"/>
    <cellStyle name="Обычный 3 13" xfId="99"/>
    <cellStyle name="Обычный 30" xfId="100"/>
    <cellStyle name="Обычный 5_25_05_13" xfId="101"/>
    <cellStyle name="Обычный 5_25_05_13 2" xfId="102"/>
    <cellStyle name="Обычный 6 12" xfId="103"/>
    <cellStyle name="Обычный 7" xfId="104"/>
    <cellStyle name="Обычный_База" xfId="105"/>
    <cellStyle name="Обычный_База 2" xfId="106"/>
    <cellStyle name="Обычный_База 2 2" xfId="107"/>
    <cellStyle name="Обычный_База 2 2 2" xfId="108"/>
    <cellStyle name="Обычный_База_База1 2_База1 (version 1)" xfId="109"/>
    <cellStyle name="Обычный_База_База1 2_База1 (version 1) 2" xfId="110"/>
    <cellStyle name="Обычный_Выездка 1" xfId="111"/>
    <cellStyle name="Обычный_Выездка технические1" xfId="112"/>
    <cellStyle name="Обычный_Выездка технические1 2" xfId="113"/>
    <cellStyle name="Обычный_Выездка технические1 3" xfId="114"/>
    <cellStyle name="Обычный_Выездка технические1 3 2" xfId="115"/>
    <cellStyle name="Обычный_Измайлово-2003" xfId="116"/>
    <cellStyle name="Обычный_Измайлово-2003 2" xfId="117"/>
    <cellStyle name="Обычный_конкур К" xfId="118"/>
    <cellStyle name="Обычный_конкур1" xfId="119"/>
    <cellStyle name="Обычный_конкур1 11" xfId="120"/>
    <cellStyle name="Обычный_конкур1 11 2" xfId="121"/>
    <cellStyle name="Обычный_конкур1 2" xfId="122"/>
    <cellStyle name="Обычный_конкур1 2 2" xfId="123"/>
    <cellStyle name="Обычный_Лист Microsoft Excel" xfId="124"/>
    <cellStyle name="Обычный_Лист Microsoft Excel 10" xfId="125"/>
    <cellStyle name="Обычный_Лист Microsoft Excel 10 2" xfId="126"/>
    <cellStyle name="Обычный_Лист Microsoft Excel 11" xfId="127"/>
    <cellStyle name="Обычный_Лист Microsoft Excel 11 2" xfId="128"/>
    <cellStyle name="Обычный_Лист Microsoft Excel 2" xfId="129"/>
    <cellStyle name="Обычный_Лист Microsoft Excel 2 12" xfId="130"/>
    <cellStyle name="Обычный_Лист Microsoft Excel 2 12 2" xfId="131"/>
    <cellStyle name="Обычный_Лист Microsoft Excel 2 2" xfId="132"/>
    <cellStyle name="Обычный_Лист Microsoft Excel 3" xfId="133"/>
    <cellStyle name="Обычный_Лист Microsoft Excel 3 2" xfId="134"/>
    <cellStyle name="Обычный_Лист Microsoft Excel 4 2" xfId="135"/>
    <cellStyle name="Обычный_Орел 11" xfId="136"/>
    <cellStyle name="Обычный_Орел 11 2" xfId="137"/>
    <cellStyle name="Обычный_Россия (В) юниоры" xfId="138"/>
    <cellStyle name="Обычный_Россия (В) юниоры 2_Стартовые 04-06.04.13" xfId="139"/>
    <cellStyle name="Обычный_Форма технических_конкур" xfId="140"/>
    <cellStyle name="Плохой" xfId="141"/>
    <cellStyle name="Пояснение" xfId="142"/>
    <cellStyle name="Примечание" xfId="143"/>
    <cellStyle name="Percent" xfId="144"/>
    <cellStyle name="Связанная ячейка" xfId="145"/>
    <cellStyle name="Текст предупреждения" xfId="146"/>
    <cellStyle name="Comma" xfId="147"/>
    <cellStyle name="Comma [0]" xfId="148"/>
    <cellStyle name="Хороший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wmf" /><Relationship Id="rId3" Type="http://schemas.openxmlformats.org/officeDocument/2006/relationships/image" Target="../media/image5.png" /><Relationship Id="rId4" Type="http://schemas.openxmlformats.org/officeDocument/2006/relationships/image" Target="../media/image7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wmf" /><Relationship Id="rId3" Type="http://schemas.openxmlformats.org/officeDocument/2006/relationships/image" Target="../media/image8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4.jpeg" /><Relationship Id="rId4" Type="http://schemas.openxmlformats.org/officeDocument/2006/relationships/image" Target="../media/image9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9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wmf" /><Relationship Id="rId3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4.jpeg" /><Relationship Id="rId4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4.jpeg" /><Relationship Id="rId4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wmf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wmf" /><Relationship Id="rId3" Type="http://schemas.openxmlformats.org/officeDocument/2006/relationships/image" Target="../media/image4.jpeg" /><Relationship Id="rId4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wmf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619125</xdr:rowOff>
    </xdr:from>
    <xdr:to>
      <xdr:col>3</xdr:col>
      <xdr:colOff>1247775</xdr:colOff>
      <xdr:row>1</xdr:row>
      <xdr:rowOff>190500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19125"/>
          <a:ext cx="1266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1524000</xdr:colOff>
      <xdr:row>0</xdr:row>
      <xdr:rowOff>0</xdr:rowOff>
    </xdr:from>
    <xdr:to>
      <xdr:col>12</xdr:col>
      <xdr:colOff>9525</xdr:colOff>
      <xdr:row>3</xdr:row>
      <xdr:rowOff>28575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72550" y="0"/>
          <a:ext cx="11715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76200</xdr:rowOff>
    </xdr:from>
    <xdr:to>
      <xdr:col>3</xdr:col>
      <xdr:colOff>1362075</xdr:colOff>
      <xdr:row>0</xdr:row>
      <xdr:rowOff>542925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76200"/>
          <a:ext cx="1447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66675</xdr:colOff>
      <xdr:row>0</xdr:row>
      <xdr:rowOff>9525</xdr:rowOff>
    </xdr:from>
    <xdr:to>
      <xdr:col>25</xdr:col>
      <xdr:colOff>476250</xdr:colOff>
      <xdr:row>5</xdr:row>
      <xdr:rowOff>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20825" y="9525"/>
          <a:ext cx="12763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1</xdr:row>
      <xdr:rowOff>104775</xdr:rowOff>
    </xdr:from>
    <xdr:to>
      <xdr:col>3</xdr:col>
      <xdr:colOff>1371600</xdr:colOff>
      <xdr:row>4</xdr:row>
      <xdr:rowOff>114300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847725"/>
          <a:ext cx="1323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171450</xdr:rowOff>
    </xdr:from>
    <xdr:to>
      <xdr:col>4</xdr:col>
      <xdr:colOff>9525</xdr:colOff>
      <xdr:row>0</xdr:row>
      <xdr:rowOff>695325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171450"/>
          <a:ext cx="1628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0</xdr:row>
      <xdr:rowOff>95250</xdr:rowOff>
    </xdr:from>
    <xdr:to>
      <xdr:col>6</xdr:col>
      <xdr:colOff>466725</xdr:colOff>
      <xdr:row>4</xdr:row>
      <xdr:rowOff>66675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0300" y="95250"/>
          <a:ext cx="11430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180975</xdr:colOff>
      <xdr:row>0</xdr:row>
      <xdr:rowOff>0</xdr:rowOff>
    </xdr:from>
    <xdr:to>
      <xdr:col>26</xdr:col>
      <xdr:colOff>142875</xdr:colOff>
      <xdr:row>5</xdr:row>
      <xdr:rowOff>19050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0"/>
          <a:ext cx="12858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133350</xdr:rowOff>
    </xdr:from>
    <xdr:to>
      <xdr:col>4</xdr:col>
      <xdr:colOff>428625</xdr:colOff>
      <xdr:row>4</xdr:row>
      <xdr:rowOff>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819150"/>
          <a:ext cx="1704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0</xdr:row>
      <xdr:rowOff>114300</xdr:rowOff>
    </xdr:from>
    <xdr:to>
      <xdr:col>5</xdr:col>
      <xdr:colOff>76200</xdr:colOff>
      <xdr:row>1</xdr:row>
      <xdr:rowOff>57150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114300"/>
          <a:ext cx="1952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</xdr:row>
      <xdr:rowOff>104775</xdr:rowOff>
    </xdr:from>
    <xdr:to>
      <xdr:col>3</xdr:col>
      <xdr:colOff>1104900</xdr:colOff>
      <xdr:row>4</xdr:row>
      <xdr:rowOff>171450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14425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257175</xdr:colOff>
      <xdr:row>0</xdr:row>
      <xdr:rowOff>171450</xdr:rowOff>
    </xdr:from>
    <xdr:to>
      <xdr:col>25</xdr:col>
      <xdr:colOff>352425</xdr:colOff>
      <xdr:row>4</xdr:row>
      <xdr:rowOff>152400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92025" y="171450"/>
          <a:ext cx="11906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0</xdr:row>
      <xdr:rowOff>152400</xdr:rowOff>
    </xdr:from>
    <xdr:to>
      <xdr:col>6</xdr:col>
      <xdr:colOff>876300</xdr:colOff>
      <xdr:row>4</xdr:row>
      <xdr:rowOff>228600</xdr:rowOff>
    </xdr:to>
    <xdr:pic>
      <xdr:nvPicPr>
        <xdr:cNvPr id="3" name="Рисунок 4" descr="logo_mini_cup-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57400" y="152400"/>
          <a:ext cx="11430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0</xdr:row>
      <xdr:rowOff>180975</xdr:rowOff>
    </xdr:from>
    <xdr:to>
      <xdr:col>4</xdr:col>
      <xdr:colOff>438150</xdr:colOff>
      <xdr:row>0</xdr:row>
      <xdr:rowOff>704850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180975"/>
          <a:ext cx="1638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76200</xdr:rowOff>
    </xdr:from>
    <xdr:to>
      <xdr:col>4</xdr:col>
      <xdr:colOff>247650</xdr:colOff>
      <xdr:row>3</xdr:row>
      <xdr:rowOff>247650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66775"/>
          <a:ext cx="1447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419100</xdr:colOff>
      <xdr:row>0</xdr:row>
      <xdr:rowOff>76200</xdr:rowOff>
    </xdr:from>
    <xdr:to>
      <xdr:col>25</xdr:col>
      <xdr:colOff>485775</xdr:colOff>
      <xdr:row>4</xdr:row>
      <xdr:rowOff>9525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53950" y="76200"/>
          <a:ext cx="11620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0</xdr:row>
      <xdr:rowOff>180975</xdr:rowOff>
    </xdr:from>
    <xdr:to>
      <xdr:col>4</xdr:col>
      <xdr:colOff>438150</xdr:colOff>
      <xdr:row>0</xdr:row>
      <xdr:rowOff>714375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180975"/>
          <a:ext cx="1638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104775</xdr:colOff>
      <xdr:row>0</xdr:row>
      <xdr:rowOff>0</xdr:rowOff>
    </xdr:from>
    <xdr:to>
      <xdr:col>24</xdr:col>
      <xdr:colOff>581025</xdr:colOff>
      <xdr:row>5</xdr:row>
      <xdr:rowOff>57150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0" y="0"/>
          <a:ext cx="12858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</xdr:row>
      <xdr:rowOff>133350</xdr:rowOff>
    </xdr:from>
    <xdr:to>
      <xdr:col>3</xdr:col>
      <xdr:colOff>1114425</xdr:colOff>
      <xdr:row>5</xdr:row>
      <xdr:rowOff>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819150"/>
          <a:ext cx="1695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0</xdr:row>
      <xdr:rowOff>114300</xdr:rowOff>
    </xdr:from>
    <xdr:to>
      <xdr:col>4</xdr:col>
      <xdr:colOff>209550</xdr:colOff>
      <xdr:row>1</xdr:row>
      <xdr:rowOff>57150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114300"/>
          <a:ext cx="1962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0</xdr:row>
      <xdr:rowOff>628650</xdr:rowOff>
    </xdr:from>
    <xdr:to>
      <xdr:col>3</xdr:col>
      <xdr:colOff>1352550</xdr:colOff>
      <xdr:row>2</xdr:row>
      <xdr:rowOff>114300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28650"/>
          <a:ext cx="1276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0</xdr:row>
      <xdr:rowOff>0</xdr:rowOff>
    </xdr:from>
    <xdr:to>
      <xdr:col>11</xdr:col>
      <xdr:colOff>895350</xdr:colOff>
      <xdr:row>2</xdr:row>
      <xdr:rowOff>180975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0" y="0"/>
          <a:ext cx="8667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0</xdr:row>
      <xdr:rowOff>66675</xdr:rowOff>
    </xdr:from>
    <xdr:to>
      <xdr:col>6</xdr:col>
      <xdr:colOff>390525</xdr:colOff>
      <xdr:row>2</xdr:row>
      <xdr:rowOff>161925</xdr:rowOff>
    </xdr:to>
    <xdr:pic>
      <xdr:nvPicPr>
        <xdr:cNvPr id="3" name="Рисунок 4" descr="logo_mini_cup-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9775" y="66675"/>
          <a:ext cx="9429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104775</xdr:rowOff>
    </xdr:from>
    <xdr:to>
      <xdr:col>3</xdr:col>
      <xdr:colOff>1409700</xdr:colOff>
      <xdr:row>0</xdr:row>
      <xdr:rowOff>571500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104775"/>
          <a:ext cx="1447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171450</xdr:rowOff>
    </xdr:from>
    <xdr:to>
      <xdr:col>4</xdr:col>
      <xdr:colOff>228600</xdr:colOff>
      <xdr:row>4</xdr:row>
      <xdr:rowOff>200025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57250"/>
          <a:ext cx="1333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333375</xdr:colOff>
      <xdr:row>0</xdr:row>
      <xdr:rowOff>0</xdr:rowOff>
    </xdr:from>
    <xdr:to>
      <xdr:col>25</xdr:col>
      <xdr:colOff>485775</xdr:colOff>
      <xdr:row>4</xdr:row>
      <xdr:rowOff>171450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0" y="0"/>
          <a:ext cx="12192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152400</xdr:rowOff>
    </xdr:from>
    <xdr:to>
      <xdr:col>4</xdr:col>
      <xdr:colOff>361950</xdr:colOff>
      <xdr:row>0</xdr:row>
      <xdr:rowOff>685800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52400"/>
          <a:ext cx="1647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95250</xdr:rowOff>
    </xdr:from>
    <xdr:to>
      <xdr:col>3</xdr:col>
      <xdr:colOff>1343025</xdr:colOff>
      <xdr:row>4</xdr:row>
      <xdr:rowOff>190500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752475"/>
          <a:ext cx="1400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95250</xdr:colOff>
      <xdr:row>0</xdr:row>
      <xdr:rowOff>0</xdr:rowOff>
    </xdr:from>
    <xdr:to>
      <xdr:col>24</xdr:col>
      <xdr:colOff>561975</xdr:colOff>
      <xdr:row>6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06300" y="0"/>
          <a:ext cx="12096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104775</xdr:rowOff>
    </xdr:from>
    <xdr:to>
      <xdr:col>3</xdr:col>
      <xdr:colOff>1543050</xdr:colOff>
      <xdr:row>0</xdr:row>
      <xdr:rowOff>657225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04775"/>
          <a:ext cx="1762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85725</xdr:rowOff>
    </xdr:from>
    <xdr:to>
      <xdr:col>3</xdr:col>
      <xdr:colOff>1143000</xdr:colOff>
      <xdr:row>4</xdr:row>
      <xdr:rowOff>47625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28675"/>
          <a:ext cx="1171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190500</xdr:colOff>
      <xdr:row>0</xdr:row>
      <xdr:rowOff>9525</xdr:rowOff>
    </xdr:from>
    <xdr:to>
      <xdr:col>25</xdr:col>
      <xdr:colOff>0</xdr:colOff>
      <xdr:row>5</xdr:row>
      <xdr:rowOff>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44425" y="9525"/>
          <a:ext cx="12001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1638300</xdr:colOff>
      <xdr:row>0</xdr:row>
      <xdr:rowOff>152400</xdr:rowOff>
    </xdr:from>
    <xdr:to>
      <xdr:col>6</xdr:col>
      <xdr:colOff>142875</xdr:colOff>
      <xdr:row>4</xdr:row>
      <xdr:rowOff>19050</xdr:rowOff>
    </xdr:to>
    <xdr:pic>
      <xdr:nvPicPr>
        <xdr:cNvPr id="3" name="Рисунок 4" descr="logo_mini_cup-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152400"/>
          <a:ext cx="10287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180975</xdr:rowOff>
    </xdr:from>
    <xdr:to>
      <xdr:col>3</xdr:col>
      <xdr:colOff>1504950</xdr:colOff>
      <xdr:row>0</xdr:row>
      <xdr:rowOff>733425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180975"/>
          <a:ext cx="1704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142875</xdr:colOff>
      <xdr:row>0</xdr:row>
      <xdr:rowOff>19050</xdr:rowOff>
    </xdr:from>
    <xdr:to>
      <xdr:col>24</xdr:col>
      <xdr:colOff>638175</xdr:colOff>
      <xdr:row>5</xdr:row>
      <xdr:rowOff>28575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25275" y="19050"/>
          <a:ext cx="12477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2</xdr:row>
      <xdr:rowOff>66675</xdr:rowOff>
    </xdr:from>
    <xdr:to>
      <xdr:col>4</xdr:col>
      <xdr:colOff>9525</xdr:colOff>
      <xdr:row>5</xdr:row>
      <xdr:rowOff>85725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009650"/>
          <a:ext cx="1238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171450</xdr:rowOff>
    </xdr:from>
    <xdr:to>
      <xdr:col>4</xdr:col>
      <xdr:colOff>476250</xdr:colOff>
      <xdr:row>1</xdr:row>
      <xdr:rowOff>47625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71450"/>
          <a:ext cx="1885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95250</xdr:colOff>
      <xdr:row>0</xdr:row>
      <xdr:rowOff>0</xdr:rowOff>
    </xdr:from>
    <xdr:to>
      <xdr:col>25</xdr:col>
      <xdr:colOff>28575</xdr:colOff>
      <xdr:row>5</xdr:row>
      <xdr:rowOff>57150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68150" y="0"/>
          <a:ext cx="13335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</xdr:row>
      <xdr:rowOff>0</xdr:rowOff>
    </xdr:from>
    <xdr:to>
      <xdr:col>4</xdr:col>
      <xdr:colOff>171450</xdr:colOff>
      <xdr:row>5</xdr:row>
      <xdr:rowOff>19050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952500"/>
          <a:ext cx="1323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0</xdr:row>
      <xdr:rowOff>38100</xdr:rowOff>
    </xdr:from>
    <xdr:to>
      <xdr:col>6</xdr:col>
      <xdr:colOff>704850</xdr:colOff>
      <xdr:row>5</xdr:row>
      <xdr:rowOff>66675</xdr:rowOff>
    </xdr:to>
    <xdr:pic>
      <xdr:nvPicPr>
        <xdr:cNvPr id="3" name="Рисунок 4" descr="logo_mini_cup-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38100"/>
          <a:ext cx="11430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142875</xdr:rowOff>
    </xdr:from>
    <xdr:to>
      <xdr:col>4</xdr:col>
      <xdr:colOff>390525</xdr:colOff>
      <xdr:row>0</xdr:row>
      <xdr:rowOff>666750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142875"/>
          <a:ext cx="1638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3</xdr:col>
      <xdr:colOff>1000125</xdr:colOff>
      <xdr:row>4</xdr:row>
      <xdr:rowOff>171450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47725"/>
          <a:ext cx="1276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295275</xdr:colOff>
      <xdr:row>0</xdr:row>
      <xdr:rowOff>28575</xdr:rowOff>
    </xdr:from>
    <xdr:to>
      <xdr:col>25</xdr:col>
      <xdr:colOff>447675</xdr:colOff>
      <xdr:row>4</xdr:row>
      <xdr:rowOff>104775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39625" y="28575"/>
          <a:ext cx="1219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238125</xdr:rowOff>
    </xdr:from>
    <xdr:to>
      <xdr:col>4</xdr:col>
      <xdr:colOff>238125</xdr:colOff>
      <xdr:row>1</xdr:row>
      <xdr:rowOff>57150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238125"/>
          <a:ext cx="1638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57150</xdr:colOff>
      <xdr:row>0</xdr:row>
      <xdr:rowOff>0</xdr:rowOff>
    </xdr:from>
    <xdr:to>
      <xdr:col>25</xdr:col>
      <xdr:colOff>371475</xdr:colOff>
      <xdr:row>5</xdr:row>
      <xdr:rowOff>161925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63650" y="0"/>
          <a:ext cx="11144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</xdr:row>
      <xdr:rowOff>0</xdr:rowOff>
    </xdr:from>
    <xdr:to>
      <xdr:col>3</xdr:col>
      <xdr:colOff>857250</xdr:colOff>
      <xdr:row>3</xdr:row>
      <xdr:rowOff>200025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628650"/>
          <a:ext cx="1076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95250</xdr:rowOff>
    </xdr:from>
    <xdr:to>
      <xdr:col>3</xdr:col>
      <xdr:colOff>1000125</xdr:colOff>
      <xdr:row>1</xdr:row>
      <xdr:rowOff>95250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5250"/>
          <a:ext cx="1295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SheetLayoutView="100" zoomScalePageLayoutView="0" workbookViewId="0" topLeftCell="A1">
      <pane ySplit="5" topLeftCell="A51" activePane="bottomLeft" state="frozen"/>
      <selection pane="topLeft" activeCell="D1" sqref="D1"/>
      <selection pane="bottomLeft" activeCell="E53" sqref="E53"/>
    </sheetView>
  </sheetViews>
  <sheetFormatPr defaultColWidth="9.140625" defaultRowHeight="12.75"/>
  <cols>
    <col min="1" max="1" width="3.28125" style="21" customWidth="1"/>
    <col min="2" max="2" width="4.28125" style="21" hidden="1" customWidth="1"/>
    <col min="3" max="3" width="6.57421875" style="21" hidden="1" customWidth="1"/>
    <col min="4" max="4" width="22.421875" style="2" customWidth="1"/>
    <col min="5" max="5" width="7.421875" style="2" customWidth="1"/>
    <col min="6" max="6" width="4.57421875" style="2" customWidth="1"/>
    <col min="7" max="7" width="33.28125" style="2" customWidth="1"/>
    <col min="8" max="8" width="8.57421875" style="2" customWidth="1"/>
    <col min="9" max="9" width="17.140625" style="22" customWidth="1"/>
    <col min="10" max="10" width="15.00390625" style="22" customWidth="1"/>
    <col min="11" max="11" width="26.421875" style="23" customWidth="1"/>
    <col min="12" max="12" width="13.8515625" style="1" customWidth="1"/>
    <col min="13" max="16384" width="9.140625" style="2" customWidth="1"/>
  </cols>
  <sheetData>
    <row r="1" spans="1:12" ht="76.5" customHeight="1">
      <c r="A1" s="396" t="s">
        <v>183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2" s="4" customFormat="1" ht="15.75" customHeight="1">
      <c r="A2" s="397" t="s">
        <v>0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</row>
    <row r="3" spans="1:12" ht="15.75" customHeight="1">
      <c r="A3" s="398" t="s">
        <v>1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</row>
    <row r="4" spans="1:12" s="9" customFormat="1" ht="15" customHeight="1">
      <c r="A4" s="24" t="s">
        <v>17</v>
      </c>
      <c r="B4" s="5"/>
      <c r="D4" s="6"/>
      <c r="E4" s="6"/>
      <c r="F4" s="6"/>
      <c r="G4" s="7"/>
      <c r="H4" s="7"/>
      <c r="I4" s="8"/>
      <c r="J4" s="8"/>
      <c r="L4" s="229" t="s">
        <v>179</v>
      </c>
    </row>
    <row r="5" spans="1:15" s="11" customFormat="1" ht="60" customHeight="1">
      <c r="A5" s="230" t="s">
        <v>2</v>
      </c>
      <c r="B5" s="230" t="s">
        <v>3</v>
      </c>
      <c r="C5" s="230" t="s">
        <v>4</v>
      </c>
      <c r="D5" s="231" t="s">
        <v>5</v>
      </c>
      <c r="E5" s="231" t="s">
        <v>6</v>
      </c>
      <c r="F5" s="230" t="s">
        <v>7</v>
      </c>
      <c r="G5" s="231" t="s">
        <v>8</v>
      </c>
      <c r="H5" s="231" t="s">
        <v>6</v>
      </c>
      <c r="I5" s="231" t="s">
        <v>9</v>
      </c>
      <c r="J5" s="231" t="s">
        <v>10</v>
      </c>
      <c r="K5" s="231" t="s">
        <v>11</v>
      </c>
      <c r="L5" s="231" t="s">
        <v>12</v>
      </c>
      <c r="M5" s="243"/>
      <c r="N5" s="243"/>
      <c r="O5" s="243"/>
    </row>
    <row r="6" spans="1:12" s="11" customFormat="1" ht="34.5" customHeight="1">
      <c r="A6" s="66">
        <v>1</v>
      </c>
      <c r="B6" s="66"/>
      <c r="C6" s="66"/>
      <c r="D6" s="179" t="s">
        <v>232</v>
      </c>
      <c r="E6" s="186" t="s">
        <v>349</v>
      </c>
      <c r="F6" s="260" t="s">
        <v>26</v>
      </c>
      <c r="G6" s="215" t="s">
        <v>233</v>
      </c>
      <c r="H6" s="373" t="s">
        <v>336</v>
      </c>
      <c r="I6" s="262" t="s">
        <v>234</v>
      </c>
      <c r="J6" s="263" t="s">
        <v>235</v>
      </c>
      <c r="K6" s="209" t="s">
        <v>236</v>
      </c>
      <c r="L6" s="96" t="s">
        <v>90</v>
      </c>
    </row>
    <row r="7" spans="1:12" s="11" customFormat="1" ht="34.5" customHeight="1">
      <c r="A7" s="66">
        <v>2</v>
      </c>
      <c r="B7" s="66"/>
      <c r="C7" s="66"/>
      <c r="D7" s="59" t="s">
        <v>290</v>
      </c>
      <c r="E7" s="47" t="s">
        <v>291</v>
      </c>
      <c r="F7" s="209" t="s">
        <v>26</v>
      </c>
      <c r="G7" s="181" t="s">
        <v>292</v>
      </c>
      <c r="H7" s="27" t="s">
        <v>293</v>
      </c>
      <c r="I7" s="28" t="s">
        <v>294</v>
      </c>
      <c r="J7" s="210" t="s">
        <v>288</v>
      </c>
      <c r="K7" s="44" t="s">
        <v>295</v>
      </c>
      <c r="L7" s="267" t="s">
        <v>90</v>
      </c>
    </row>
    <row r="8" spans="1:12" s="11" customFormat="1" ht="34.5" customHeight="1">
      <c r="A8" s="66">
        <v>3</v>
      </c>
      <c r="B8" s="66"/>
      <c r="C8" s="66"/>
      <c r="D8" s="41" t="s">
        <v>29</v>
      </c>
      <c r="E8" s="36" t="s">
        <v>69</v>
      </c>
      <c r="F8" s="42" t="s">
        <v>30</v>
      </c>
      <c r="G8" s="164" t="s">
        <v>118</v>
      </c>
      <c r="H8" s="43" t="s">
        <v>66</v>
      </c>
      <c r="I8" s="44" t="s">
        <v>22</v>
      </c>
      <c r="J8" s="31" t="s">
        <v>22</v>
      </c>
      <c r="K8" s="44" t="s">
        <v>337</v>
      </c>
      <c r="L8" s="96" t="s">
        <v>90</v>
      </c>
    </row>
    <row r="9" spans="1:13" s="11" customFormat="1" ht="34.5" customHeight="1">
      <c r="A9" s="66">
        <v>4</v>
      </c>
      <c r="B9" s="66"/>
      <c r="C9" s="66"/>
      <c r="D9" s="35" t="s">
        <v>51</v>
      </c>
      <c r="E9" s="36" t="s">
        <v>68</v>
      </c>
      <c r="F9" s="37" t="s">
        <v>18</v>
      </c>
      <c r="G9" s="38" t="s">
        <v>70</v>
      </c>
      <c r="H9" s="39" t="s">
        <v>52</v>
      </c>
      <c r="I9" s="31" t="s">
        <v>53</v>
      </c>
      <c r="J9" s="31" t="s">
        <v>49</v>
      </c>
      <c r="K9" s="34" t="s">
        <v>50</v>
      </c>
      <c r="L9" s="96" t="s">
        <v>90</v>
      </c>
      <c r="M9" s="12"/>
    </row>
    <row r="10" spans="1:13" s="11" customFormat="1" ht="34.5" customHeight="1">
      <c r="A10" s="66">
        <v>5</v>
      </c>
      <c r="B10" s="66"/>
      <c r="C10" s="66"/>
      <c r="D10" s="81" t="s">
        <v>216</v>
      </c>
      <c r="E10" s="83" t="s">
        <v>67</v>
      </c>
      <c r="F10" s="222">
        <v>1</v>
      </c>
      <c r="G10" s="201" t="s">
        <v>163</v>
      </c>
      <c r="H10" s="202" t="s">
        <v>164</v>
      </c>
      <c r="I10" s="203" t="s">
        <v>31</v>
      </c>
      <c r="J10" s="210" t="s">
        <v>23</v>
      </c>
      <c r="K10" s="204" t="s">
        <v>20</v>
      </c>
      <c r="L10" s="96" t="s">
        <v>90</v>
      </c>
      <c r="M10" s="13"/>
    </row>
    <row r="11" spans="1:12" s="11" customFormat="1" ht="34.5" customHeight="1">
      <c r="A11" s="66">
        <v>6</v>
      </c>
      <c r="B11" s="66"/>
      <c r="C11" s="66"/>
      <c r="D11" s="59" t="s">
        <v>264</v>
      </c>
      <c r="E11" s="47" t="s">
        <v>265</v>
      </c>
      <c r="F11" s="209" t="s">
        <v>21</v>
      </c>
      <c r="G11" s="181" t="s">
        <v>266</v>
      </c>
      <c r="H11" s="27" t="s">
        <v>267</v>
      </c>
      <c r="I11" s="28" t="s">
        <v>268</v>
      </c>
      <c r="J11" s="210" t="s">
        <v>27</v>
      </c>
      <c r="K11" s="44" t="s">
        <v>269</v>
      </c>
      <c r="L11" s="267" t="s">
        <v>90</v>
      </c>
    </row>
    <row r="12" spans="1:12" s="11" customFormat="1" ht="34.5" customHeight="1">
      <c r="A12" s="66">
        <v>7</v>
      </c>
      <c r="B12" s="66"/>
      <c r="C12" s="66"/>
      <c r="D12" s="59" t="s">
        <v>264</v>
      </c>
      <c r="E12" s="47" t="s">
        <v>265</v>
      </c>
      <c r="F12" s="209" t="s">
        <v>21</v>
      </c>
      <c r="G12" s="181" t="s">
        <v>270</v>
      </c>
      <c r="H12" s="27" t="s">
        <v>271</v>
      </c>
      <c r="I12" s="28" t="s">
        <v>272</v>
      </c>
      <c r="J12" s="210" t="s">
        <v>27</v>
      </c>
      <c r="K12" s="44" t="s">
        <v>269</v>
      </c>
      <c r="L12" s="267" t="s">
        <v>90</v>
      </c>
    </row>
    <row r="13" spans="1:12" s="11" customFormat="1" ht="30" customHeight="1">
      <c r="A13" s="66">
        <v>8</v>
      </c>
      <c r="B13" s="66"/>
      <c r="C13" s="66"/>
      <c r="D13" s="49" t="s">
        <v>185</v>
      </c>
      <c r="E13" s="50" t="s">
        <v>208</v>
      </c>
      <c r="F13" s="255" t="s">
        <v>26</v>
      </c>
      <c r="G13" s="181" t="s">
        <v>209</v>
      </c>
      <c r="H13" s="185" t="s">
        <v>210</v>
      </c>
      <c r="I13" s="177" t="s">
        <v>186</v>
      </c>
      <c r="J13" s="31" t="s">
        <v>184</v>
      </c>
      <c r="K13" s="177" t="s">
        <v>125</v>
      </c>
      <c r="L13" s="96" t="s">
        <v>90</v>
      </c>
    </row>
    <row r="14" spans="1:13" s="11" customFormat="1" ht="36" customHeight="1">
      <c r="A14" s="66">
        <v>9</v>
      </c>
      <c r="B14" s="66"/>
      <c r="C14" s="66"/>
      <c r="D14" s="35" t="s">
        <v>54</v>
      </c>
      <c r="E14" s="36" t="s">
        <v>55</v>
      </c>
      <c r="F14" s="67" t="s">
        <v>30</v>
      </c>
      <c r="G14" s="33" t="s">
        <v>136</v>
      </c>
      <c r="H14" s="184" t="s">
        <v>137</v>
      </c>
      <c r="I14" s="185" t="s">
        <v>138</v>
      </c>
      <c r="J14" s="212" t="s">
        <v>56</v>
      </c>
      <c r="K14" s="169" t="s">
        <v>20</v>
      </c>
      <c r="L14" s="96" t="s">
        <v>90</v>
      </c>
      <c r="M14" s="14"/>
    </row>
    <row r="15" spans="1:12" s="11" customFormat="1" ht="34.5" customHeight="1">
      <c r="A15" s="66">
        <v>10</v>
      </c>
      <c r="B15" s="252"/>
      <c r="C15" s="252"/>
      <c r="D15" s="253" t="s">
        <v>205</v>
      </c>
      <c r="E15" s="32" t="s">
        <v>153</v>
      </c>
      <c r="F15" s="32" t="s">
        <v>30</v>
      </c>
      <c r="G15" s="254" t="s">
        <v>206</v>
      </c>
      <c r="H15" s="184" t="s">
        <v>154</v>
      </c>
      <c r="I15" s="185" t="s">
        <v>207</v>
      </c>
      <c r="J15" s="212" t="s">
        <v>19</v>
      </c>
      <c r="K15" s="169" t="s">
        <v>20</v>
      </c>
      <c r="L15" s="251" t="s">
        <v>202</v>
      </c>
    </row>
    <row r="16" spans="1:12" s="11" customFormat="1" ht="35.25" customHeight="1">
      <c r="A16" s="66">
        <v>11</v>
      </c>
      <c r="B16" s="66"/>
      <c r="C16" s="66"/>
      <c r="D16" s="49" t="s">
        <v>311</v>
      </c>
      <c r="E16" s="206" t="s">
        <v>312</v>
      </c>
      <c r="F16" s="209" t="s">
        <v>30</v>
      </c>
      <c r="G16" s="167" t="s">
        <v>313</v>
      </c>
      <c r="H16" s="197" t="s">
        <v>314</v>
      </c>
      <c r="I16" s="168" t="s">
        <v>315</v>
      </c>
      <c r="J16" s="274" t="s">
        <v>19</v>
      </c>
      <c r="K16" s="204" t="s">
        <v>20</v>
      </c>
      <c r="L16" s="96" t="s">
        <v>90</v>
      </c>
    </row>
    <row r="17" spans="1:15" s="11" customFormat="1" ht="37.5" customHeight="1">
      <c r="A17" s="66">
        <v>12</v>
      </c>
      <c r="B17" s="66"/>
      <c r="C17" s="66"/>
      <c r="D17" s="55" t="s">
        <v>38</v>
      </c>
      <c r="E17" s="186" t="s">
        <v>139</v>
      </c>
      <c r="F17" s="187" t="s">
        <v>18</v>
      </c>
      <c r="G17" s="56" t="s">
        <v>39</v>
      </c>
      <c r="H17" s="57" t="s">
        <v>40</v>
      </c>
      <c r="I17" s="58" t="s">
        <v>41</v>
      </c>
      <c r="J17" s="29" t="s">
        <v>23</v>
      </c>
      <c r="K17" s="30" t="s">
        <v>20</v>
      </c>
      <c r="L17" s="96" t="s">
        <v>90</v>
      </c>
      <c r="M17" s="13"/>
      <c r="N17" s="13"/>
      <c r="O17" s="13"/>
    </row>
    <row r="18" spans="1:15" s="11" customFormat="1" ht="30" customHeight="1">
      <c r="A18" s="66">
        <v>13</v>
      </c>
      <c r="B18" s="66"/>
      <c r="C18" s="66"/>
      <c r="D18" s="55" t="s">
        <v>38</v>
      </c>
      <c r="E18" s="186" t="s">
        <v>139</v>
      </c>
      <c r="F18" s="187" t="s">
        <v>18</v>
      </c>
      <c r="G18" s="38" t="s">
        <v>36</v>
      </c>
      <c r="H18" s="53" t="s">
        <v>37</v>
      </c>
      <c r="I18" s="54" t="s">
        <v>43</v>
      </c>
      <c r="J18" s="29" t="s">
        <v>23</v>
      </c>
      <c r="K18" s="30" t="s">
        <v>20</v>
      </c>
      <c r="L18" s="96" t="s">
        <v>90</v>
      </c>
      <c r="M18" s="13"/>
      <c r="N18" s="13"/>
      <c r="O18" s="13"/>
    </row>
    <row r="19" spans="1:12" s="11" customFormat="1" ht="30" customHeight="1">
      <c r="A19" s="66">
        <v>14</v>
      </c>
      <c r="B19" s="66"/>
      <c r="C19" s="66"/>
      <c r="D19" s="179" t="s">
        <v>57</v>
      </c>
      <c r="E19" s="50" t="s">
        <v>58</v>
      </c>
      <c r="F19" s="180" t="s">
        <v>18</v>
      </c>
      <c r="G19" s="181" t="s">
        <v>121</v>
      </c>
      <c r="H19" s="27" t="s">
        <v>47</v>
      </c>
      <c r="I19" s="28" t="s">
        <v>48</v>
      </c>
      <c r="J19" s="182" t="s">
        <v>46</v>
      </c>
      <c r="K19" s="183" t="s">
        <v>20</v>
      </c>
      <c r="L19" s="96" t="s">
        <v>90</v>
      </c>
    </row>
    <row r="20" spans="1:12" s="11" customFormat="1" ht="34.5" customHeight="1">
      <c r="A20" s="66">
        <v>15</v>
      </c>
      <c r="B20" s="66"/>
      <c r="C20" s="66"/>
      <c r="D20" s="55" t="s">
        <v>188</v>
      </c>
      <c r="E20" s="47" t="s">
        <v>189</v>
      </c>
      <c r="F20" s="170" t="s">
        <v>26</v>
      </c>
      <c r="G20" s="167" t="s">
        <v>317</v>
      </c>
      <c r="H20" s="185" t="s">
        <v>187</v>
      </c>
      <c r="I20" s="178" t="s">
        <v>22</v>
      </c>
      <c r="J20" s="244" t="s">
        <v>184</v>
      </c>
      <c r="K20" s="183" t="s">
        <v>20</v>
      </c>
      <c r="L20" s="96" t="s">
        <v>90</v>
      </c>
    </row>
    <row r="21" spans="1:15" s="13" customFormat="1" ht="29.25" customHeight="1">
      <c r="A21" s="66">
        <v>16</v>
      </c>
      <c r="B21" s="66"/>
      <c r="C21" s="66"/>
      <c r="D21" s="62" t="s">
        <v>44</v>
      </c>
      <c r="E21" s="63" t="s">
        <v>45</v>
      </c>
      <c r="F21" s="48">
        <v>3</v>
      </c>
      <c r="G21" s="188" t="s">
        <v>140</v>
      </c>
      <c r="H21" s="184" t="s">
        <v>141</v>
      </c>
      <c r="I21" s="189" t="s">
        <v>22</v>
      </c>
      <c r="J21" s="178" t="s">
        <v>224</v>
      </c>
      <c r="K21" s="178" t="s">
        <v>50</v>
      </c>
      <c r="L21" s="96" t="s">
        <v>90</v>
      </c>
      <c r="M21" s="11"/>
      <c r="N21" s="11"/>
      <c r="O21" s="11"/>
    </row>
    <row r="22" spans="1:12" s="11" customFormat="1" ht="36" customHeight="1">
      <c r="A22" s="66">
        <v>17</v>
      </c>
      <c r="B22" s="66"/>
      <c r="C22" s="66"/>
      <c r="D22" s="179" t="s">
        <v>230</v>
      </c>
      <c r="E22" s="186"/>
      <c r="F22" s="260" t="s">
        <v>26</v>
      </c>
      <c r="G22" s="215" t="s">
        <v>226</v>
      </c>
      <c r="H22" s="261" t="s">
        <v>227</v>
      </c>
      <c r="I22" s="262" t="s">
        <v>228</v>
      </c>
      <c r="J22" s="263" t="s">
        <v>161</v>
      </c>
      <c r="K22" s="209" t="s">
        <v>229</v>
      </c>
      <c r="L22" s="96" t="s">
        <v>90</v>
      </c>
    </row>
    <row r="23" spans="1:12" s="11" customFormat="1" ht="30" customHeight="1">
      <c r="A23" s="66">
        <v>18</v>
      </c>
      <c r="B23" s="66"/>
      <c r="C23" s="66"/>
      <c r="D23" s="49" t="s">
        <v>35</v>
      </c>
      <c r="E23" s="186" t="s">
        <v>142</v>
      </c>
      <c r="F23" s="190" t="s">
        <v>18</v>
      </c>
      <c r="G23" s="38" t="s">
        <v>36</v>
      </c>
      <c r="H23" s="53" t="s">
        <v>37</v>
      </c>
      <c r="I23" s="54" t="s">
        <v>43</v>
      </c>
      <c r="J23" s="29" t="s">
        <v>23</v>
      </c>
      <c r="K23" s="30" t="s">
        <v>20</v>
      </c>
      <c r="L23" s="96" t="s">
        <v>90</v>
      </c>
    </row>
    <row r="24" spans="1:12" s="11" customFormat="1" ht="36" customHeight="1">
      <c r="A24" s="66">
        <v>19</v>
      </c>
      <c r="B24" s="66"/>
      <c r="C24" s="66"/>
      <c r="D24" s="49" t="s">
        <v>35</v>
      </c>
      <c r="E24" s="186" t="s">
        <v>142</v>
      </c>
      <c r="F24" s="190" t="s">
        <v>18</v>
      </c>
      <c r="G24" s="56" t="s">
        <v>39</v>
      </c>
      <c r="H24" s="57" t="s">
        <v>40</v>
      </c>
      <c r="I24" s="58" t="s">
        <v>41</v>
      </c>
      <c r="J24" s="29" t="s">
        <v>23</v>
      </c>
      <c r="K24" s="30" t="s">
        <v>20</v>
      </c>
      <c r="L24" s="96" t="s">
        <v>90</v>
      </c>
    </row>
    <row r="25" spans="1:12" s="11" customFormat="1" ht="30" customHeight="1">
      <c r="A25" s="66">
        <v>20</v>
      </c>
      <c r="B25" s="66"/>
      <c r="C25" s="66"/>
      <c r="D25" s="179" t="s">
        <v>305</v>
      </c>
      <c r="E25" s="186" t="s">
        <v>306</v>
      </c>
      <c r="F25" s="208" t="s">
        <v>26</v>
      </c>
      <c r="G25" s="181" t="s">
        <v>308</v>
      </c>
      <c r="H25" s="27" t="s">
        <v>309</v>
      </c>
      <c r="I25" s="28" t="s">
        <v>310</v>
      </c>
      <c r="J25" s="210" t="s">
        <v>27</v>
      </c>
      <c r="K25" s="44" t="s">
        <v>316</v>
      </c>
      <c r="L25" s="96" t="s">
        <v>90</v>
      </c>
    </row>
    <row r="26" spans="1:13" s="11" customFormat="1" ht="29.25" customHeight="1">
      <c r="A26" s="66">
        <v>21</v>
      </c>
      <c r="B26" s="66"/>
      <c r="C26" s="66"/>
      <c r="D26" s="69" t="s">
        <v>62</v>
      </c>
      <c r="E26" s="50" t="s">
        <v>143</v>
      </c>
      <c r="F26" s="190">
        <v>1</v>
      </c>
      <c r="G26" s="257" t="s">
        <v>217</v>
      </c>
      <c r="H26" s="258" t="s">
        <v>218</v>
      </c>
      <c r="I26" s="192" t="s">
        <v>219</v>
      </c>
      <c r="J26" s="192" t="s">
        <v>49</v>
      </c>
      <c r="K26" s="30" t="s">
        <v>20</v>
      </c>
      <c r="L26" s="96" t="s">
        <v>90</v>
      </c>
      <c r="M26" s="13"/>
    </row>
    <row r="27" spans="1:12" s="11" customFormat="1" ht="30" customHeight="1">
      <c r="A27" s="66">
        <v>22</v>
      </c>
      <c r="B27" s="66"/>
      <c r="C27" s="66"/>
      <c r="D27" s="49" t="s">
        <v>150</v>
      </c>
      <c r="E27" s="65" t="s">
        <v>151</v>
      </c>
      <c r="F27" s="199" t="s">
        <v>26</v>
      </c>
      <c r="G27" s="64" t="s">
        <v>59</v>
      </c>
      <c r="H27" s="200" t="s">
        <v>60</v>
      </c>
      <c r="I27" s="168" t="s">
        <v>22</v>
      </c>
      <c r="J27" s="173" t="s">
        <v>63</v>
      </c>
      <c r="K27" s="196" t="s">
        <v>50</v>
      </c>
      <c r="L27" s="96" t="s">
        <v>90</v>
      </c>
    </row>
    <row r="28" spans="1:12" s="11" customFormat="1" ht="33.75" customHeight="1">
      <c r="A28" s="66">
        <v>23</v>
      </c>
      <c r="B28" s="66"/>
      <c r="C28" s="66"/>
      <c r="D28" s="59" t="s">
        <v>273</v>
      </c>
      <c r="E28" s="47" t="s">
        <v>274</v>
      </c>
      <c r="F28" s="209">
        <v>2</v>
      </c>
      <c r="G28" s="181" t="s">
        <v>281</v>
      </c>
      <c r="H28" s="27" t="s">
        <v>282</v>
      </c>
      <c r="I28" s="28" t="s">
        <v>277</v>
      </c>
      <c r="J28" s="210" t="s">
        <v>278</v>
      </c>
      <c r="K28" s="44" t="s">
        <v>279</v>
      </c>
      <c r="L28" s="96" t="s">
        <v>90</v>
      </c>
    </row>
    <row r="29" spans="1:12" s="11" customFormat="1" ht="33.75" customHeight="1">
      <c r="A29" s="66">
        <v>24</v>
      </c>
      <c r="B29" s="249"/>
      <c r="C29" s="249"/>
      <c r="D29" s="226" t="s">
        <v>197</v>
      </c>
      <c r="E29" s="171" t="s">
        <v>198</v>
      </c>
      <c r="F29" s="191">
        <v>3</v>
      </c>
      <c r="G29" s="250" t="s">
        <v>199</v>
      </c>
      <c r="H29" s="184" t="s">
        <v>200</v>
      </c>
      <c r="I29" s="182" t="s">
        <v>201</v>
      </c>
      <c r="J29" s="182" t="s">
        <v>19</v>
      </c>
      <c r="K29" s="196" t="s">
        <v>50</v>
      </c>
      <c r="L29" s="251" t="s">
        <v>202</v>
      </c>
    </row>
    <row r="30" spans="1:12" s="11" customFormat="1" ht="33.75" customHeight="1">
      <c r="A30" s="66">
        <v>25</v>
      </c>
      <c r="B30" s="66"/>
      <c r="C30" s="66"/>
      <c r="D30" s="59" t="s">
        <v>296</v>
      </c>
      <c r="E30" s="47" t="s">
        <v>297</v>
      </c>
      <c r="F30" s="209" t="s">
        <v>26</v>
      </c>
      <c r="G30" s="181" t="s">
        <v>298</v>
      </c>
      <c r="H30" s="27" t="s">
        <v>299</v>
      </c>
      <c r="I30" s="28" t="s">
        <v>300</v>
      </c>
      <c r="J30" s="210" t="s">
        <v>27</v>
      </c>
      <c r="K30" s="44" t="s">
        <v>295</v>
      </c>
      <c r="L30" s="267" t="s">
        <v>90</v>
      </c>
    </row>
    <row r="31" spans="1:12" s="11" customFormat="1" ht="33.75" customHeight="1">
      <c r="A31" s="66">
        <v>26</v>
      </c>
      <c r="B31" s="66"/>
      <c r="C31" s="66"/>
      <c r="D31" s="55" t="s">
        <v>244</v>
      </c>
      <c r="E31" s="65" t="s">
        <v>347</v>
      </c>
      <c r="F31" s="180" t="s">
        <v>26</v>
      </c>
      <c r="G31" s="215" t="s">
        <v>245</v>
      </c>
      <c r="H31" s="234" t="s">
        <v>247</v>
      </c>
      <c r="I31" s="136" t="s">
        <v>248</v>
      </c>
      <c r="J31" s="136" t="s">
        <v>241</v>
      </c>
      <c r="K31" s="30" t="s">
        <v>229</v>
      </c>
      <c r="L31" s="267" t="s">
        <v>90</v>
      </c>
    </row>
    <row r="32" spans="1:12" s="11" customFormat="1" ht="30" customHeight="1">
      <c r="A32" s="66">
        <v>27</v>
      </c>
      <c r="B32" s="66"/>
      <c r="C32" s="66"/>
      <c r="D32" s="259" t="s">
        <v>220</v>
      </c>
      <c r="E32" s="47" t="s">
        <v>221</v>
      </c>
      <c r="F32" s="209" t="s">
        <v>26</v>
      </c>
      <c r="G32" s="205" t="s">
        <v>222</v>
      </c>
      <c r="H32" s="206" t="s">
        <v>223</v>
      </c>
      <c r="I32" s="61" t="s">
        <v>22</v>
      </c>
      <c r="J32" s="198" t="s">
        <v>63</v>
      </c>
      <c r="K32" s="204" t="s">
        <v>20</v>
      </c>
      <c r="L32" s="96" t="s">
        <v>90</v>
      </c>
    </row>
    <row r="33" spans="1:12" s="11" customFormat="1" ht="30" customHeight="1">
      <c r="A33" s="66">
        <v>28</v>
      </c>
      <c r="B33" s="66"/>
      <c r="C33" s="66"/>
      <c r="D33" s="81" t="s">
        <v>126</v>
      </c>
      <c r="E33" s="83" t="s">
        <v>67</v>
      </c>
      <c r="F33" s="37" t="s">
        <v>26</v>
      </c>
      <c r="G33" s="215" t="s">
        <v>174</v>
      </c>
      <c r="H33" s="218" t="s">
        <v>28</v>
      </c>
      <c r="I33" s="203" t="s">
        <v>22</v>
      </c>
      <c r="J33" s="136" t="s">
        <v>22</v>
      </c>
      <c r="K33" s="30" t="s">
        <v>20</v>
      </c>
      <c r="L33" s="96" t="s">
        <v>90</v>
      </c>
    </row>
    <row r="34" spans="1:12" s="11" customFormat="1" ht="30" customHeight="1">
      <c r="A34" s="66">
        <v>29</v>
      </c>
      <c r="B34" s="66"/>
      <c r="C34" s="66"/>
      <c r="D34" s="55" t="s">
        <v>258</v>
      </c>
      <c r="E34" s="65"/>
      <c r="F34" s="180" t="s">
        <v>26</v>
      </c>
      <c r="G34" s="215" t="s">
        <v>338</v>
      </c>
      <c r="H34" s="234" t="s">
        <v>259</v>
      </c>
      <c r="I34" s="136" t="s">
        <v>256</v>
      </c>
      <c r="J34" s="136" t="s">
        <v>256</v>
      </c>
      <c r="K34" s="30" t="s">
        <v>257</v>
      </c>
      <c r="L34" s="267" t="s">
        <v>90</v>
      </c>
    </row>
    <row r="35" spans="1:12" s="11" customFormat="1" ht="30" customHeight="1">
      <c r="A35" s="66">
        <v>30</v>
      </c>
      <c r="B35" s="66"/>
      <c r="C35" s="66"/>
      <c r="D35" s="55" t="s">
        <v>258</v>
      </c>
      <c r="E35" s="65"/>
      <c r="F35" s="180" t="s">
        <v>26</v>
      </c>
      <c r="G35" s="215" t="s">
        <v>339</v>
      </c>
      <c r="H35" s="234" t="s">
        <v>255</v>
      </c>
      <c r="I35" s="136" t="s">
        <v>256</v>
      </c>
      <c r="J35" s="136" t="s">
        <v>256</v>
      </c>
      <c r="K35" s="30" t="s">
        <v>257</v>
      </c>
      <c r="L35" s="267" t="s">
        <v>90</v>
      </c>
    </row>
    <row r="36" spans="1:12" s="11" customFormat="1" ht="36" customHeight="1">
      <c r="A36" s="66">
        <v>31</v>
      </c>
      <c r="B36" s="66"/>
      <c r="C36" s="66"/>
      <c r="D36" s="41" t="s">
        <v>203</v>
      </c>
      <c r="E36" s="36" t="s">
        <v>204</v>
      </c>
      <c r="F36" s="170" t="s">
        <v>26</v>
      </c>
      <c r="G36" s="256" t="s">
        <v>212</v>
      </c>
      <c r="H36" s="218" t="s">
        <v>213</v>
      </c>
      <c r="I36" s="203" t="s">
        <v>22</v>
      </c>
      <c r="J36" s="31" t="s">
        <v>184</v>
      </c>
      <c r="K36" s="44" t="s">
        <v>17</v>
      </c>
      <c r="L36" s="96" t="s">
        <v>90</v>
      </c>
    </row>
    <row r="37" spans="1:12" s="11" customFormat="1" ht="36" customHeight="1">
      <c r="A37" s="66">
        <v>32</v>
      </c>
      <c r="B37" s="66"/>
      <c r="C37" s="66"/>
      <c r="D37" s="49" t="s">
        <v>61</v>
      </c>
      <c r="E37" s="50" t="s">
        <v>348</v>
      </c>
      <c r="F37" s="67" t="s">
        <v>26</v>
      </c>
      <c r="G37" s="68" t="s">
        <v>120</v>
      </c>
      <c r="H37" s="39" t="s">
        <v>144</v>
      </c>
      <c r="I37" s="40" t="s">
        <v>64</v>
      </c>
      <c r="J37" s="31" t="s">
        <v>46</v>
      </c>
      <c r="K37" s="30" t="s">
        <v>20</v>
      </c>
      <c r="L37" s="96" t="s">
        <v>90</v>
      </c>
    </row>
    <row r="38" spans="1:12" s="11" customFormat="1" ht="36" customHeight="1">
      <c r="A38" s="66">
        <v>33</v>
      </c>
      <c r="B38" s="66"/>
      <c r="C38" s="66"/>
      <c r="D38" s="179" t="s">
        <v>231</v>
      </c>
      <c r="E38" s="186"/>
      <c r="F38" s="260" t="s">
        <v>26</v>
      </c>
      <c r="G38" s="215" t="s">
        <v>226</v>
      </c>
      <c r="H38" s="261" t="s">
        <v>227</v>
      </c>
      <c r="I38" s="262" t="s">
        <v>228</v>
      </c>
      <c r="J38" s="263" t="s">
        <v>161</v>
      </c>
      <c r="K38" s="209" t="s">
        <v>229</v>
      </c>
      <c r="L38" s="96" t="s">
        <v>90</v>
      </c>
    </row>
    <row r="39" spans="1:12" s="11" customFormat="1" ht="36" customHeight="1">
      <c r="A39" s="66">
        <v>34</v>
      </c>
      <c r="B39" s="66"/>
      <c r="C39" s="66"/>
      <c r="D39" s="49" t="s">
        <v>32</v>
      </c>
      <c r="E39" s="50" t="s">
        <v>33</v>
      </c>
      <c r="F39" s="51" t="s">
        <v>30</v>
      </c>
      <c r="G39" s="45" t="s">
        <v>175</v>
      </c>
      <c r="H39" s="46" t="s">
        <v>34</v>
      </c>
      <c r="I39" s="40" t="s">
        <v>22</v>
      </c>
      <c r="J39" s="52" t="s">
        <v>22</v>
      </c>
      <c r="K39" s="30" t="s">
        <v>20</v>
      </c>
      <c r="L39" s="96" t="s">
        <v>90</v>
      </c>
    </row>
    <row r="40" spans="1:12" s="11" customFormat="1" ht="30" customHeight="1">
      <c r="A40" s="66">
        <v>35</v>
      </c>
      <c r="B40" s="66"/>
      <c r="C40" s="66"/>
      <c r="D40" s="276" t="s">
        <v>24</v>
      </c>
      <c r="E40" s="278" t="s">
        <v>25</v>
      </c>
      <c r="F40" s="281" t="s">
        <v>18</v>
      </c>
      <c r="G40" s="284" t="s">
        <v>344</v>
      </c>
      <c r="H40" s="287" t="s">
        <v>73</v>
      </c>
      <c r="I40" s="290" t="s">
        <v>22</v>
      </c>
      <c r="J40" s="294" t="s">
        <v>22</v>
      </c>
      <c r="K40" s="296" t="s">
        <v>20</v>
      </c>
      <c r="L40" s="96" t="s">
        <v>90</v>
      </c>
    </row>
    <row r="41" spans="1:12" s="11" customFormat="1" ht="32.25" customHeight="1">
      <c r="A41" s="66">
        <v>36</v>
      </c>
      <c r="B41" s="66"/>
      <c r="C41" s="66"/>
      <c r="D41" s="59" t="s">
        <v>145</v>
      </c>
      <c r="E41" s="70" t="s">
        <v>146</v>
      </c>
      <c r="F41" s="193" t="s">
        <v>18</v>
      </c>
      <c r="G41" s="167" t="s">
        <v>147</v>
      </c>
      <c r="H41" s="194" t="s">
        <v>148</v>
      </c>
      <c r="I41" s="195" t="s">
        <v>149</v>
      </c>
      <c r="J41" s="178" t="s">
        <v>56</v>
      </c>
      <c r="K41" s="196" t="s">
        <v>20</v>
      </c>
      <c r="L41" s="96" t="s">
        <v>90</v>
      </c>
    </row>
    <row r="42" spans="1:12" s="11" customFormat="1" ht="32.25" customHeight="1">
      <c r="A42" s="66">
        <v>37</v>
      </c>
      <c r="B42" s="66"/>
      <c r="C42" s="66"/>
      <c r="D42" s="59" t="s">
        <v>280</v>
      </c>
      <c r="E42" s="47" t="s">
        <v>346</v>
      </c>
      <c r="F42" s="209" t="s">
        <v>26</v>
      </c>
      <c r="G42" s="181" t="s">
        <v>275</v>
      </c>
      <c r="H42" s="27" t="s">
        <v>276</v>
      </c>
      <c r="I42" s="28" t="s">
        <v>277</v>
      </c>
      <c r="J42" s="210" t="s">
        <v>278</v>
      </c>
      <c r="K42" s="44" t="s">
        <v>279</v>
      </c>
      <c r="L42" s="267" t="s">
        <v>90</v>
      </c>
    </row>
    <row r="43" spans="1:12" s="11" customFormat="1" ht="30" customHeight="1">
      <c r="A43" s="66">
        <v>38</v>
      </c>
      <c r="B43" s="66"/>
      <c r="C43" s="66"/>
      <c r="D43" s="277" t="s">
        <v>155</v>
      </c>
      <c r="E43" s="279" t="s">
        <v>156</v>
      </c>
      <c r="F43" s="282" t="s">
        <v>26</v>
      </c>
      <c r="G43" s="285" t="s">
        <v>165</v>
      </c>
      <c r="H43" s="288" t="s">
        <v>157</v>
      </c>
      <c r="I43" s="292" t="s">
        <v>158</v>
      </c>
      <c r="J43" s="295" t="s">
        <v>159</v>
      </c>
      <c r="K43" s="297" t="s">
        <v>160</v>
      </c>
      <c r="L43" s="96" t="s">
        <v>90</v>
      </c>
    </row>
    <row r="44" spans="1:12" s="11" customFormat="1" ht="32.25" customHeight="1">
      <c r="A44" s="66">
        <v>39</v>
      </c>
      <c r="B44" s="66"/>
      <c r="C44" s="66"/>
      <c r="D44" s="268" t="s">
        <v>261</v>
      </c>
      <c r="E44" s="63" t="s">
        <v>260</v>
      </c>
      <c r="F44" s="264" t="s">
        <v>18</v>
      </c>
      <c r="G44" s="215" t="s">
        <v>283</v>
      </c>
      <c r="H44" s="273" t="s">
        <v>262</v>
      </c>
      <c r="I44" s="291" t="s">
        <v>263</v>
      </c>
      <c r="J44" s="265" t="s">
        <v>256</v>
      </c>
      <c r="K44" s="266" t="s">
        <v>257</v>
      </c>
      <c r="L44" s="267" t="s">
        <v>90</v>
      </c>
    </row>
    <row r="45" spans="1:13" s="11" customFormat="1" ht="32.25" customHeight="1">
      <c r="A45" s="66">
        <v>40</v>
      </c>
      <c r="B45" s="66"/>
      <c r="C45" s="66"/>
      <c r="D45" s="82" t="s">
        <v>131</v>
      </c>
      <c r="E45" s="174" t="s">
        <v>132</v>
      </c>
      <c r="F45" s="280">
        <v>2</v>
      </c>
      <c r="G45" s="283" t="s">
        <v>133</v>
      </c>
      <c r="H45" s="286" t="s">
        <v>134</v>
      </c>
      <c r="I45" s="289" t="s">
        <v>135</v>
      </c>
      <c r="J45" s="293" t="s">
        <v>46</v>
      </c>
      <c r="K45" s="275" t="s">
        <v>50</v>
      </c>
      <c r="L45" s="96" t="s">
        <v>90</v>
      </c>
      <c r="M45" s="13"/>
    </row>
    <row r="46" spans="1:12" s="11" customFormat="1" ht="32.25" customHeight="1">
      <c r="A46" s="66">
        <v>41</v>
      </c>
      <c r="B46" s="66"/>
      <c r="C46" s="66"/>
      <c r="D46" s="268" t="s">
        <v>249</v>
      </c>
      <c r="E46" s="63" t="s">
        <v>250</v>
      </c>
      <c r="F46" s="269">
        <v>2</v>
      </c>
      <c r="G46" s="215" t="s">
        <v>251</v>
      </c>
      <c r="H46" s="270" t="s">
        <v>252</v>
      </c>
      <c r="I46" s="271" t="s">
        <v>253</v>
      </c>
      <c r="J46" s="272" t="s">
        <v>254</v>
      </c>
      <c r="K46" s="269" t="s">
        <v>229</v>
      </c>
      <c r="L46" s="267" t="s">
        <v>90</v>
      </c>
    </row>
    <row r="47" spans="1:12" s="11" customFormat="1" ht="30" customHeight="1">
      <c r="A47" s="66">
        <v>42</v>
      </c>
      <c r="B47" s="66"/>
      <c r="C47" s="66"/>
      <c r="D47" s="179" t="s">
        <v>284</v>
      </c>
      <c r="E47" s="186" t="s">
        <v>285</v>
      </c>
      <c r="F47" s="208">
        <v>1</v>
      </c>
      <c r="G47" s="211" t="s">
        <v>286</v>
      </c>
      <c r="H47" s="206" t="s">
        <v>287</v>
      </c>
      <c r="I47" s="61" t="s">
        <v>288</v>
      </c>
      <c r="J47" s="207" t="s">
        <v>27</v>
      </c>
      <c r="K47" s="204" t="s">
        <v>289</v>
      </c>
      <c r="L47" s="96" t="s">
        <v>90</v>
      </c>
    </row>
    <row r="48" spans="1:12" s="11" customFormat="1" ht="32.25" customHeight="1">
      <c r="A48" s="66">
        <v>43</v>
      </c>
      <c r="B48" s="66"/>
      <c r="C48" s="66"/>
      <c r="D48" s="179" t="s">
        <v>284</v>
      </c>
      <c r="E48" s="186" t="s">
        <v>285</v>
      </c>
      <c r="F48" s="208">
        <v>1</v>
      </c>
      <c r="G48" s="181" t="s">
        <v>301</v>
      </c>
      <c r="H48" s="27" t="s">
        <v>302</v>
      </c>
      <c r="I48" s="28" t="s">
        <v>303</v>
      </c>
      <c r="J48" s="210" t="s">
        <v>27</v>
      </c>
      <c r="K48" s="44" t="s">
        <v>295</v>
      </c>
      <c r="L48" s="267" t="s">
        <v>90</v>
      </c>
    </row>
    <row r="49" spans="1:12" s="11" customFormat="1" ht="32.25" customHeight="1">
      <c r="A49" s="66">
        <v>44</v>
      </c>
      <c r="B49" s="66"/>
      <c r="C49" s="66"/>
      <c r="D49" s="179" t="s">
        <v>284</v>
      </c>
      <c r="E49" s="186" t="s">
        <v>285</v>
      </c>
      <c r="F49" s="208">
        <v>1</v>
      </c>
      <c r="G49" s="181" t="s">
        <v>304</v>
      </c>
      <c r="H49" s="27" t="s">
        <v>307</v>
      </c>
      <c r="I49" s="28" t="s">
        <v>48</v>
      </c>
      <c r="J49" s="210" t="s">
        <v>27</v>
      </c>
      <c r="K49" s="44" t="s">
        <v>295</v>
      </c>
      <c r="L49" s="96" t="s">
        <v>90</v>
      </c>
    </row>
    <row r="50" spans="1:12" s="11" customFormat="1" ht="32.25" customHeight="1">
      <c r="A50" s="66">
        <v>45</v>
      </c>
      <c r="B50" s="66"/>
      <c r="C50" s="66"/>
      <c r="D50" s="55" t="s">
        <v>237</v>
      </c>
      <c r="E50" s="65" t="s">
        <v>238</v>
      </c>
      <c r="F50" s="180" t="s">
        <v>18</v>
      </c>
      <c r="G50" s="215" t="s">
        <v>242</v>
      </c>
      <c r="H50" s="234" t="s">
        <v>246</v>
      </c>
      <c r="I50" s="136" t="s">
        <v>243</v>
      </c>
      <c r="J50" s="136" t="s">
        <v>241</v>
      </c>
      <c r="K50" s="30" t="s">
        <v>229</v>
      </c>
      <c r="L50" s="267" t="s">
        <v>90</v>
      </c>
    </row>
    <row r="51" spans="1:12" s="11" customFormat="1" ht="30" customHeight="1">
      <c r="A51" s="66">
        <v>46</v>
      </c>
      <c r="B51" s="66"/>
      <c r="C51" s="66"/>
      <c r="D51" s="55" t="s">
        <v>237</v>
      </c>
      <c r="E51" s="65" t="s">
        <v>238</v>
      </c>
      <c r="F51" s="180" t="s">
        <v>18</v>
      </c>
      <c r="G51" s="215" t="s">
        <v>239</v>
      </c>
      <c r="H51" s="234" t="s">
        <v>240</v>
      </c>
      <c r="I51" s="136" t="s">
        <v>48</v>
      </c>
      <c r="J51" s="136" t="s">
        <v>241</v>
      </c>
      <c r="K51" s="30" t="s">
        <v>229</v>
      </c>
      <c r="L51" s="267" t="s">
        <v>90</v>
      </c>
    </row>
    <row r="52" spans="1:12" s="11" customFormat="1" ht="32.25" customHeight="1">
      <c r="A52" s="66">
        <v>47</v>
      </c>
      <c r="B52" s="66"/>
      <c r="C52" s="66"/>
      <c r="D52" s="247" t="s">
        <v>193</v>
      </c>
      <c r="E52" s="32" t="s">
        <v>194</v>
      </c>
      <c r="F52" s="248" t="s">
        <v>30</v>
      </c>
      <c r="G52" s="215" t="s">
        <v>214</v>
      </c>
      <c r="H52" s="218" t="s">
        <v>215</v>
      </c>
      <c r="I52" s="203" t="s">
        <v>22</v>
      </c>
      <c r="J52" s="136" t="s">
        <v>195</v>
      </c>
      <c r="K52" s="183" t="s">
        <v>20</v>
      </c>
      <c r="L52" s="96" t="s">
        <v>90</v>
      </c>
    </row>
    <row r="53" spans="1:12" s="11" customFormat="1" ht="32.25" customHeight="1">
      <c r="A53" s="66">
        <v>48</v>
      </c>
      <c r="B53" s="66"/>
      <c r="C53" s="66"/>
      <c r="D53" s="49" t="s">
        <v>190</v>
      </c>
      <c r="E53" s="50" t="s">
        <v>318</v>
      </c>
      <c r="F53" s="67" t="s">
        <v>26</v>
      </c>
      <c r="G53" s="167" t="s">
        <v>211</v>
      </c>
      <c r="H53" s="245" t="s">
        <v>191</v>
      </c>
      <c r="I53" s="246" t="s">
        <v>192</v>
      </c>
      <c r="J53" s="182" t="s">
        <v>184</v>
      </c>
      <c r="K53" s="196" t="s">
        <v>20</v>
      </c>
      <c r="L53" s="96" t="s">
        <v>90</v>
      </c>
    </row>
    <row r="54" spans="1:12" s="11" customFormat="1" ht="32.25" customHeight="1">
      <c r="A54" s="66">
        <v>49</v>
      </c>
      <c r="B54" s="66"/>
      <c r="C54" s="66"/>
      <c r="D54" s="55" t="s">
        <v>152</v>
      </c>
      <c r="E54" s="186" t="s">
        <v>162</v>
      </c>
      <c r="F54" s="208">
        <v>2</v>
      </c>
      <c r="G54" s="60" t="s">
        <v>122</v>
      </c>
      <c r="H54" s="27" t="s">
        <v>42</v>
      </c>
      <c r="I54" s="28" t="s">
        <v>22</v>
      </c>
      <c r="J54" s="28" t="s">
        <v>22</v>
      </c>
      <c r="K54" s="196" t="s">
        <v>50</v>
      </c>
      <c r="L54" s="96" t="s">
        <v>90</v>
      </c>
    </row>
    <row r="55" spans="1:12" s="11" customFormat="1" ht="30" customHeight="1">
      <c r="A55" s="66">
        <v>50</v>
      </c>
      <c r="B55" s="66"/>
      <c r="C55" s="66"/>
      <c r="D55" s="55" t="s">
        <v>127</v>
      </c>
      <c r="E55" s="70" t="s">
        <v>128</v>
      </c>
      <c r="F55" s="170" t="s">
        <v>26</v>
      </c>
      <c r="G55" s="64" t="s">
        <v>176</v>
      </c>
      <c r="H55" s="171" t="s">
        <v>129</v>
      </c>
      <c r="I55" s="172" t="s">
        <v>130</v>
      </c>
      <c r="J55" s="173" t="s">
        <v>46</v>
      </c>
      <c r="K55" s="30" t="s">
        <v>20</v>
      </c>
      <c r="L55" s="96" t="s">
        <v>90</v>
      </c>
    </row>
    <row r="56" spans="1:12" s="11" customFormat="1" ht="30" customHeight="1">
      <c r="A56" s="15"/>
      <c r="B56" s="15" t="s">
        <v>13</v>
      </c>
      <c r="C56" s="15"/>
      <c r="D56" s="16" t="s">
        <v>14</v>
      </c>
      <c r="E56" s="17"/>
      <c r="F56" s="17"/>
      <c r="G56" s="17"/>
      <c r="H56" s="71" t="s">
        <v>65</v>
      </c>
      <c r="I56" s="18"/>
      <c r="J56" s="19"/>
      <c r="K56" s="20"/>
      <c r="L56" s="10"/>
    </row>
    <row r="57" spans="1:12" s="11" customFormat="1" ht="30" customHeight="1">
      <c r="A57" s="15"/>
      <c r="B57" s="15"/>
      <c r="C57" s="15"/>
      <c r="D57" s="16" t="s">
        <v>15</v>
      </c>
      <c r="E57" s="17"/>
      <c r="F57" s="17"/>
      <c r="G57" s="17"/>
      <c r="H57" s="71" t="s">
        <v>180</v>
      </c>
      <c r="I57" s="18"/>
      <c r="J57" s="19"/>
      <c r="K57" s="20"/>
      <c r="L57" s="10"/>
    </row>
    <row r="58" spans="1:12" s="84" customFormat="1" ht="32.25" customHeight="1">
      <c r="A58" s="93"/>
      <c r="B58" s="93"/>
      <c r="C58" s="93"/>
      <c r="D58" s="93" t="s">
        <v>86</v>
      </c>
      <c r="E58" s="93"/>
      <c r="F58" s="93"/>
      <c r="G58" s="93"/>
      <c r="H58" s="93" t="s">
        <v>181</v>
      </c>
      <c r="J58" s="93"/>
      <c r="L58" s="111"/>
    </row>
    <row r="59" spans="1:12" s="11" customFormat="1" ht="30" customHeight="1">
      <c r="A59" s="15"/>
      <c r="B59" s="15"/>
      <c r="C59" s="15"/>
      <c r="D59" s="16" t="s">
        <v>16</v>
      </c>
      <c r="E59" s="17"/>
      <c r="F59" s="17"/>
      <c r="G59" s="17"/>
      <c r="H59" s="71" t="s">
        <v>182</v>
      </c>
      <c r="I59" s="18"/>
      <c r="J59" s="19"/>
      <c r="K59" s="20"/>
      <c r="L59" s="10"/>
    </row>
  </sheetData>
  <sheetProtection/>
  <protectedRanges>
    <protectedRange sqref="K8" name="Диапазон1_3_1_1_3_11_1_1_3_1_1_2_1_3_3_1_1_1"/>
    <protectedRange sqref="K13" name="Диапазон1_3_1_1_3_11_1_1_3_1_1_2_1_3_4_1_1"/>
    <protectedRange sqref="K14" name="Диапазон1_3_1_1_3_11_1_1_3_1_1_2_1_3_4_1_2"/>
    <protectedRange sqref="K15" name="Диапазон1_3_1_1_3_11_1_1_3_1_1_2_1_3_3_1_1_3"/>
    <protectedRange sqref="K17" name="Диапазон1_3_1_1_3_11_1_1_3_1_1_2_1_3_4_1_4"/>
    <protectedRange sqref="K20" name="Диапазон1_3_1_1_3_11_1_1_3_1_1_2_1_3_4_1_5"/>
    <protectedRange sqref="K23" name="Диапазон1_3_1_1_3_11_1_1_3_1_1_2_1_3_3_1_1_4"/>
    <protectedRange sqref="K25" name="Диапазон1_3_1_1_3_11_1_1_3_1_1_2_1_3_3_1_1_4_1_1"/>
    <protectedRange sqref="K28" name="Диапазон1_3_1_1_3_11_1_1_3_1_1_2_1_3_3_1_1_5"/>
    <protectedRange sqref="K29 K31" name="Диапазон1_3_1_1_3_11_1_1_3_1_1_2_1_3_4_1_6"/>
    <protectedRange sqref="K30" name="Диапазон1_3_1_1_3_11_1_1_3_1_1_2_1_3_3_1_1"/>
    <protectedRange sqref="K42" name="Диапазон1_3_1_1_3_11_1_1_3_1_1_2_1_3_4_3_2"/>
    <protectedRange sqref="K53:K54 K48:K49" name="Диапазон1_3_1_1_3_11_1_1_3_1_1_2_1_3_3_1_1_4_1"/>
  </protectedRanges>
  <mergeCells count="3">
    <mergeCell ref="A1:L1"/>
    <mergeCell ref="A2:L2"/>
    <mergeCell ref="A3:L3"/>
  </mergeCells>
  <printOptions/>
  <pageMargins left="0.25" right="0.25" top="0.75" bottom="0.75" header="0.3" footer="0.3"/>
  <pageSetup fitToHeight="0" fitToWidth="1" horizontalDpi="600" verticalDpi="600" orientation="portrait" paperSize="9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36"/>
  <sheetViews>
    <sheetView view="pageBreakPreview" zoomScale="75" zoomScaleNormal="75" zoomScaleSheetLayoutView="75" zoomScalePageLayoutView="0" workbookViewId="0" topLeftCell="A2">
      <selection activeCell="A5" sqref="A5:Z5"/>
    </sheetView>
  </sheetViews>
  <sheetFormatPr defaultColWidth="9.140625" defaultRowHeight="12.75"/>
  <cols>
    <col min="1" max="1" width="5.57421875" style="130" customWidth="1"/>
    <col min="2" max="2" width="4.7109375" style="130" hidden="1" customWidth="1"/>
    <col min="3" max="3" width="5.00390625" style="130" hidden="1" customWidth="1"/>
    <col min="4" max="4" width="24.28125" style="130" customWidth="1"/>
    <col min="5" max="5" width="8.7109375" style="130" customWidth="1"/>
    <col min="6" max="6" width="7.57421875" style="130" customWidth="1"/>
    <col min="7" max="7" width="38.7109375" style="130" customWidth="1"/>
    <col min="8" max="8" width="8.7109375" style="137" customWidth="1"/>
    <col min="9" max="9" width="19.00390625" style="130" customWidth="1"/>
    <col min="10" max="10" width="12.7109375" style="130" hidden="1" customWidth="1"/>
    <col min="11" max="11" width="23.421875" style="130" customWidth="1"/>
    <col min="12" max="12" width="6.7109375" style="134" customWidth="1"/>
    <col min="13" max="13" width="9.8515625" style="135" customWidth="1"/>
    <col min="14" max="14" width="3.7109375" style="130" customWidth="1"/>
    <col min="15" max="15" width="6.8515625" style="134" customWidth="1"/>
    <col min="16" max="16" width="9.8515625" style="135" customWidth="1"/>
    <col min="17" max="17" width="3.7109375" style="130" customWidth="1"/>
    <col min="18" max="18" width="6.8515625" style="134" customWidth="1"/>
    <col min="19" max="19" width="9.57421875" style="135" customWidth="1"/>
    <col min="20" max="20" width="3.7109375" style="130" customWidth="1"/>
    <col min="21" max="22" width="4.8515625" style="130" customWidth="1"/>
    <col min="23" max="23" width="6.7109375" style="130" customWidth="1"/>
    <col min="24" max="24" width="8.00390625" style="130" hidden="1" customWidth="1"/>
    <col min="25" max="25" width="12.00390625" style="135" customWidth="1"/>
    <col min="26" max="26" width="7.8515625" style="130" customWidth="1"/>
    <col min="27" max="16384" width="9.140625" style="130" customWidth="1"/>
  </cols>
  <sheetData>
    <row r="1" spans="1:26" s="74" customFormat="1" ht="58.5" customHeight="1">
      <c r="A1" s="409" t="s">
        <v>362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</row>
    <row r="2" spans="1:26" s="75" customFormat="1" ht="15.75" customHeight="1">
      <c r="A2" s="410" t="s">
        <v>71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</row>
    <row r="3" spans="1:26" s="76" customFormat="1" ht="15.75" customHeight="1">
      <c r="A3" s="411" t="s">
        <v>103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</row>
    <row r="4" spans="1:26" s="76" customFormat="1" ht="15.75" customHeight="1">
      <c r="A4" s="453" t="s">
        <v>322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</row>
    <row r="5" spans="1:26" s="76" customFormat="1" ht="15.75" customHeight="1">
      <c r="A5" s="419" t="s">
        <v>166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</row>
    <row r="6" spans="1:26" s="84" customFormat="1" ht="18.75" customHeight="1">
      <c r="A6" s="413" t="s">
        <v>365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</row>
    <row r="7" spans="1:26" s="80" customFormat="1" ht="15" customHeight="1">
      <c r="A7" s="24" t="s">
        <v>17</v>
      </c>
      <c r="B7" s="77"/>
      <c r="C7" s="78"/>
      <c r="D7" s="78"/>
      <c r="E7" s="78"/>
      <c r="F7" s="78"/>
      <c r="G7" s="78"/>
      <c r="H7" s="78"/>
      <c r="I7" s="79"/>
      <c r="J7" s="79"/>
      <c r="V7" s="414" t="s">
        <v>178</v>
      </c>
      <c r="W7" s="414"/>
      <c r="X7" s="414"/>
      <c r="Y7" s="414"/>
      <c r="Z7" s="414"/>
    </row>
    <row r="8" spans="1:26" s="122" customFormat="1" ht="19.5" customHeight="1">
      <c r="A8" s="436" t="s">
        <v>102</v>
      </c>
      <c r="B8" s="445" t="s">
        <v>4</v>
      </c>
      <c r="C8" s="443" t="s">
        <v>107</v>
      </c>
      <c r="D8" s="435" t="s">
        <v>105</v>
      </c>
      <c r="E8" s="435" t="s">
        <v>6</v>
      </c>
      <c r="F8" s="436" t="s">
        <v>7</v>
      </c>
      <c r="G8" s="435" t="s">
        <v>106</v>
      </c>
      <c r="H8" s="440" t="s">
        <v>6</v>
      </c>
      <c r="I8" s="435" t="s">
        <v>9</v>
      </c>
      <c r="J8" s="435"/>
      <c r="K8" s="435" t="s">
        <v>11</v>
      </c>
      <c r="L8" s="437" t="s">
        <v>91</v>
      </c>
      <c r="M8" s="438"/>
      <c r="N8" s="439"/>
      <c r="O8" s="437" t="s">
        <v>92</v>
      </c>
      <c r="P8" s="438"/>
      <c r="Q8" s="439"/>
      <c r="R8" s="437" t="s">
        <v>93</v>
      </c>
      <c r="S8" s="438"/>
      <c r="T8" s="439"/>
      <c r="U8" s="451" t="s">
        <v>94</v>
      </c>
      <c r="V8" s="443" t="s">
        <v>95</v>
      </c>
      <c r="W8" s="436" t="s">
        <v>96</v>
      </c>
      <c r="X8" s="445" t="s">
        <v>97</v>
      </c>
      <c r="Y8" s="446" t="s">
        <v>98</v>
      </c>
      <c r="Z8" s="441" t="s">
        <v>108</v>
      </c>
    </row>
    <row r="9" spans="1:26" s="122" customFormat="1" ht="39.75" customHeight="1">
      <c r="A9" s="436"/>
      <c r="B9" s="445"/>
      <c r="C9" s="444"/>
      <c r="D9" s="435"/>
      <c r="E9" s="435"/>
      <c r="F9" s="436"/>
      <c r="G9" s="435"/>
      <c r="H9" s="440"/>
      <c r="I9" s="435"/>
      <c r="J9" s="435"/>
      <c r="K9" s="435"/>
      <c r="L9" s="123" t="s">
        <v>100</v>
      </c>
      <c r="M9" s="124" t="s">
        <v>101</v>
      </c>
      <c r="N9" s="125" t="s">
        <v>102</v>
      </c>
      <c r="O9" s="123" t="s">
        <v>100</v>
      </c>
      <c r="P9" s="124" t="s">
        <v>101</v>
      </c>
      <c r="Q9" s="125" t="s">
        <v>102</v>
      </c>
      <c r="R9" s="123" t="s">
        <v>100</v>
      </c>
      <c r="S9" s="124" t="s">
        <v>101</v>
      </c>
      <c r="T9" s="125" t="s">
        <v>102</v>
      </c>
      <c r="U9" s="452"/>
      <c r="V9" s="444"/>
      <c r="W9" s="436"/>
      <c r="X9" s="445"/>
      <c r="Y9" s="446"/>
      <c r="Z9" s="442"/>
    </row>
    <row r="10" spans="1:26" s="150" customFormat="1" ht="42.75" customHeight="1">
      <c r="A10" s="108">
        <v>1</v>
      </c>
      <c r="B10" s="213"/>
      <c r="C10" s="73"/>
      <c r="D10" s="355" t="s">
        <v>249</v>
      </c>
      <c r="E10" s="329" t="s">
        <v>250</v>
      </c>
      <c r="F10" s="356">
        <v>2</v>
      </c>
      <c r="G10" s="301" t="s">
        <v>251</v>
      </c>
      <c r="H10" s="357" t="s">
        <v>252</v>
      </c>
      <c r="I10" s="358" t="s">
        <v>253</v>
      </c>
      <c r="J10" s="359" t="s">
        <v>254</v>
      </c>
      <c r="K10" s="356" t="s">
        <v>229</v>
      </c>
      <c r="L10" s="153">
        <v>180.5</v>
      </c>
      <c r="M10" s="154">
        <f aca="true" t="shared" si="0" ref="M10:M18">L10/2.6-IF($U10=1,0.5,IF($U10=2,1,0))</f>
        <v>69.42307692307692</v>
      </c>
      <c r="N10" s="102">
        <f>RANK(M10,M$10:M$18,0)</f>
        <v>1</v>
      </c>
      <c r="O10" s="153">
        <v>183.5</v>
      </c>
      <c r="P10" s="154">
        <f aca="true" t="shared" si="1" ref="P10:P18">O10/2.6-IF($U10=1,0.5,IF($U10=2,1,0))</f>
        <v>70.57692307692308</v>
      </c>
      <c r="Q10" s="102">
        <f>RANK(P10,P$10:P$18,0)</f>
        <v>2</v>
      </c>
      <c r="R10" s="153">
        <v>181.5</v>
      </c>
      <c r="S10" s="154">
        <f aca="true" t="shared" si="2" ref="S10:S18">R10/2.6-IF($U10=1,0.5,IF($U10=2,1,0))</f>
        <v>69.8076923076923</v>
      </c>
      <c r="T10" s="102">
        <f>RANK(S10,S$10:S$18,0)</f>
        <v>1</v>
      </c>
      <c r="U10" s="298"/>
      <c r="V10" s="299"/>
      <c r="W10" s="153">
        <f aca="true" t="shared" si="3" ref="W10:W18">L10+O10+R10</f>
        <v>545.5</v>
      </c>
      <c r="X10" s="299"/>
      <c r="Y10" s="154">
        <f aca="true" t="shared" si="4" ref="Y10:Y18">ROUND(SUM(M10,P10,S10)/3,3)</f>
        <v>69.936</v>
      </c>
      <c r="Z10" s="298">
        <v>2</v>
      </c>
    </row>
    <row r="11" spans="1:26" s="150" customFormat="1" ht="42.75" customHeight="1">
      <c r="A11" s="108">
        <v>2</v>
      </c>
      <c r="B11" s="213"/>
      <c r="C11" s="73"/>
      <c r="D11" s="352" t="s">
        <v>131</v>
      </c>
      <c r="E11" s="174" t="s">
        <v>132</v>
      </c>
      <c r="F11" s="353">
        <v>2</v>
      </c>
      <c r="G11" s="164" t="s">
        <v>133</v>
      </c>
      <c r="H11" s="175" t="s">
        <v>134</v>
      </c>
      <c r="I11" s="176" t="s">
        <v>135</v>
      </c>
      <c r="J11" s="200" t="s">
        <v>46</v>
      </c>
      <c r="K11" s="178" t="s">
        <v>50</v>
      </c>
      <c r="L11" s="153">
        <v>176.5</v>
      </c>
      <c r="M11" s="154">
        <f t="shared" si="0"/>
        <v>67.38461538461539</v>
      </c>
      <c r="N11" s="102">
        <f>RANK(M11,M$10:M$18,0)</f>
        <v>5</v>
      </c>
      <c r="O11" s="153">
        <v>187</v>
      </c>
      <c r="P11" s="154">
        <f t="shared" si="1"/>
        <v>71.42307692307692</v>
      </c>
      <c r="Q11" s="102">
        <f>RANK(P11,P$10:P$18,0)</f>
        <v>1</v>
      </c>
      <c r="R11" s="153">
        <v>182.5</v>
      </c>
      <c r="S11" s="154">
        <f t="shared" si="2"/>
        <v>69.6923076923077</v>
      </c>
      <c r="T11" s="102">
        <f>RANK(S11,S$10:S$18,0)</f>
        <v>2</v>
      </c>
      <c r="U11" s="298">
        <v>1</v>
      </c>
      <c r="V11" s="299"/>
      <c r="W11" s="153">
        <f t="shared" si="3"/>
        <v>546</v>
      </c>
      <c r="X11" s="299"/>
      <c r="Y11" s="154">
        <f t="shared" si="4"/>
        <v>69.5</v>
      </c>
      <c r="Z11" s="298">
        <v>2</v>
      </c>
    </row>
    <row r="12" spans="1:26" s="150" customFormat="1" ht="42.75" customHeight="1">
      <c r="A12" s="108">
        <v>3</v>
      </c>
      <c r="B12" s="213"/>
      <c r="C12" s="73"/>
      <c r="D12" s="55" t="s">
        <v>152</v>
      </c>
      <c r="E12" s="186" t="s">
        <v>162</v>
      </c>
      <c r="F12" s="208">
        <v>2</v>
      </c>
      <c r="G12" s="181" t="s">
        <v>122</v>
      </c>
      <c r="H12" s="27" t="s">
        <v>42</v>
      </c>
      <c r="I12" s="28" t="s">
        <v>22</v>
      </c>
      <c r="J12" s="28" t="s">
        <v>22</v>
      </c>
      <c r="K12" s="207" t="s">
        <v>50</v>
      </c>
      <c r="L12" s="153">
        <v>178.5</v>
      </c>
      <c r="M12" s="154">
        <f t="shared" si="0"/>
        <v>68.65384615384615</v>
      </c>
      <c r="N12" s="102">
        <f>RANK(M12,M$11:M$29,0)</f>
        <v>1</v>
      </c>
      <c r="O12" s="153">
        <v>173</v>
      </c>
      <c r="P12" s="154">
        <f t="shared" si="1"/>
        <v>66.53846153846153</v>
      </c>
      <c r="Q12" s="102">
        <f>RANK(P12,P$11:P$29,0)</f>
        <v>3</v>
      </c>
      <c r="R12" s="153">
        <v>178.5</v>
      </c>
      <c r="S12" s="154">
        <f t="shared" si="2"/>
        <v>68.65384615384615</v>
      </c>
      <c r="T12" s="102">
        <f>RANK(S12,S$11:S$29,0)</f>
        <v>2</v>
      </c>
      <c r="U12" s="298"/>
      <c r="V12" s="299"/>
      <c r="W12" s="153">
        <f t="shared" si="3"/>
        <v>530</v>
      </c>
      <c r="X12" s="299"/>
      <c r="Y12" s="154">
        <f t="shared" si="4"/>
        <v>67.949</v>
      </c>
      <c r="Z12" s="298">
        <v>2</v>
      </c>
    </row>
    <row r="13" spans="1:26" s="150" customFormat="1" ht="42.75" customHeight="1">
      <c r="A13" s="108">
        <v>4</v>
      </c>
      <c r="B13" s="213"/>
      <c r="C13" s="163"/>
      <c r="D13" s="179" t="s">
        <v>57</v>
      </c>
      <c r="E13" s="50" t="s">
        <v>58</v>
      </c>
      <c r="F13" s="180" t="s">
        <v>18</v>
      </c>
      <c r="G13" s="181" t="s">
        <v>121</v>
      </c>
      <c r="H13" s="27" t="s">
        <v>47</v>
      </c>
      <c r="I13" s="28" t="s">
        <v>48</v>
      </c>
      <c r="J13" s="182" t="s">
        <v>46</v>
      </c>
      <c r="K13" s="183" t="s">
        <v>20</v>
      </c>
      <c r="L13" s="153">
        <v>178.5</v>
      </c>
      <c r="M13" s="154">
        <f t="shared" si="0"/>
        <v>68.65384615384615</v>
      </c>
      <c r="N13" s="102">
        <f>RANK(M13,M$10:M$18,0)</f>
        <v>2</v>
      </c>
      <c r="O13" s="153">
        <v>170</v>
      </c>
      <c r="P13" s="154">
        <f t="shared" si="1"/>
        <v>65.38461538461539</v>
      </c>
      <c r="Q13" s="102">
        <f>RANK(P13,P$10:P$18,0)</f>
        <v>6</v>
      </c>
      <c r="R13" s="153">
        <v>176.5</v>
      </c>
      <c r="S13" s="154">
        <f t="shared" si="2"/>
        <v>67.88461538461539</v>
      </c>
      <c r="T13" s="102">
        <f>RANK(S13,S$10:S$18,0)</f>
        <v>5</v>
      </c>
      <c r="U13" s="298"/>
      <c r="V13" s="299"/>
      <c r="W13" s="153">
        <f t="shared" si="3"/>
        <v>525</v>
      </c>
      <c r="X13" s="299"/>
      <c r="Y13" s="154">
        <f t="shared" si="4"/>
        <v>67.308</v>
      </c>
      <c r="Z13" s="298">
        <v>2</v>
      </c>
    </row>
    <row r="14" spans="1:26" s="150" customFormat="1" ht="42.75" customHeight="1">
      <c r="A14" s="108">
        <v>5</v>
      </c>
      <c r="B14" s="213"/>
      <c r="C14" s="163"/>
      <c r="D14" s="346" t="s">
        <v>145</v>
      </c>
      <c r="E14" s="360" t="s">
        <v>146</v>
      </c>
      <c r="F14" s="208" t="s">
        <v>18</v>
      </c>
      <c r="G14" s="307" t="s">
        <v>147</v>
      </c>
      <c r="H14" s="194" t="s">
        <v>148</v>
      </c>
      <c r="I14" s="361" t="s">
        <v>149</v>
      </c>
      <c r="J14" s="362" t="s">
        <v>56</v>
      </c>
      <c r="K14" s="207" t="s">
        <v>20</v>
      </c>
      <c r="L14" s="153">
        <v>176</v>
      </c>
      <c r="M14" s="154">
        <f t="shared" si="0"/>
        <v>67.6923076923077</v>
      </c>
      <c r="N14" s="102">
        <f>RANK(M14,M$10:M$18,0)</f>
        <v>4</v>
      </c>
      <c r="O14" s="153">
        <v>173.5</v>
      </c>
      <c r="P14" s="154">
        <f t="shared" si="1"/>
        <v>66.73076923076923</v>
      </c>
      <c r="Q14" s="102">
        <f>RANK(P14,P$10:P$18,0)</f>
        <v>3</v>
      </c>
      <c r="R14" s="153">
        <v>174.5</v>
      </c>
      <c r="S14" s="154">
        <f t="shared" si="2"/>
        <v>67.11538461538461</v>
      </c>
      <c r="T14" s="102">
        <f>RANK(S14,S$10:S$18,0)</f>
        <v>6</v>
      </c>
      <c r="U14" s="298"/>
      <c r="V14" s="299"/>
      <c r="W14" s="153">
        <f t="shared" si="3"/>
        <v>524</v>
      </c>
      <c r="X14" s="299"/>
      <c r="Y14" s="154">
        <f t="shared" si="4"/>
        <v>67.179</v>
      </c>
      <c r="Z14" s="298">
        <v>2</v>
      </c>
    </row>
    <row r="15" spans="1:26" s="150" customFormat="1" ht="42.75" customHeight="1">
      <c r="A15" s="108">
        <v>6</v>
      </c>
      <c r="B15" s="213"/>
      <c r="C15" s="163"/>
      <c r="D15" s="354" t="s">
        <v>62</v>
      </c>
      <c r="E15" s="50" t="s">
        <v>143</v>
      </c>
      <c r="F15" s="190">
        <v>1</v>
      </c>
      <c r="G15" s="257" t="s">
        <v>217</v>
      </c>
      <c r="H15" s="258" t="s">
        <v>218</v>
      </c>
      <c r="I15" s="192" t="s">
        <v>219</v>
      </c>
      <c r="J15" s="192" t="s">
        <v>49</v>
      </c>
      <c r="K15" s="304" t="s">
        <v>20</v>
      </c>
      <c r="L15" s="153">
        <v>174</v>
      </c>
      <c r="M15" s="154">
        <f t="shared" si="0"/>
        <v>66.92307692307692</v>
      </c>
      <c r="N15" s="102">
        <f>RANK(M15,M$10:M$18,0)</f>
        <v>6</v>
      </c>
      <c r="O15" s="153">
        <v>171.5</v>
      </c>
      <c r="P15" s="154">
        <f t="shared" si="1"/>
        <v>65.96153846153845</v>
      </c>
      <c r="Q15" s="102">
        <f>RANK(P15,P$10:P$18,0)</f>
        <v>5</v>
      </c>
      <c r="R15" s="153">
        <v>178</v>
      </c>
      <c r="S15" s="154">
        <f t="shared" si="2"/>
        <v>68.46153846153845</v>
      </c>
      <c r="T15" s="102">
        <f>RANK(S15,S$10:S$18,0)</f>
        <v>4</v>
      </c>
      <c r="U15" s="298"/>
      <c r="V15" s="299"/>
      <c r="W15" s="153">
        <f t="shared" si="3"/>
        <v>523.5</v>
      </c>
      <c r="X15" s="299"/>
      <c r="Y15" s="154">
        <f t="shared" si="4"/>
        <v>67.115</v>
      </c>
      <c r="Z15" s="298">
        <v>2</v>
      </c>
    </row>
    <row r="16" spans="1:26" s="150" customFormat="1" ht="42.75" customHeight="1">
      <c r="A16" s="108">
        <v>7</v>
      </c>
      <c r="B16" s="299"/>
      <c r="C16" s="163"/>
      <c r="D16" s="328" t="s">
        <v>44</v>
      </c>
      <c r="E16" s="329" t="s">
        <v>45</v>
      </c>
      <c r="F16" s="330">
        <v>3</v>
      </c>
      <c r="G16" s="188" t="s">
        <v>140</v>
      </c>
      <c r="H16" s="184" t="s">
        <v>141</v>
      </c>
      <c r="I16" s="189" t="s">
        <v>22</v>
      </c>
      <c r="J16" s="178" t="s">
        <v>224</v>
      </c>
      <c r="K16" s="178" t="s">
        <v>50</v>
      </c>
      <c r="L16" s="153">
        <v>170</v>
      </c>
      <c r="M16" s="154">
        <f t="shared" si="0"/>
        <v>65.38461538461539</v>
      </c>
      <c r="N16" s="102">
        <f>RANK(M16,M$11:M$19,0)</f>
        <v>6</v>
      </c>
      <c r="O16" s="153">
        <v>170</v>
      </c>
      <c r="P16" s="154">
        <f t="shared" si="1"/>
        <v>65.38461538461539</v>
      </c>
      <c r="Q16" s="102">
        <f>RANK(P16,P$11:P$19,0)</f>
        <v>5</v>
      </c>
      <c r="R16" s="153">
        <v>166.5</v>
      </c>
      <c r="S16" s="154">
        <f t="shared" si="2"/>
        <v>64.03846153846153</v>
      </c>
      <c r="T16" s="102">
        <f>RANK(S16,S$11:S$19,0)</f>
        <v>7</v>
      </c>
      <c r="U16" s="298"/>
      <c r="V16" s="299"/>
      <c r="W16" s="153">
        <f t="shared" si="3"/>
        <v>506.5</v>
      </c>
      <c r="X16" s="299"/>
      <c r="Y16" s="154">
        <f t="shared" si="4"/>
        <v>64.936</v>
      </c>
      <c r="Z16" s="298">
        <v>3</v>
      </c>
    </row>
    <row r="17" spans="1:26" s="150" customFormat="1" ht="42.75" customHeight="1">
      <c r="A17" s="108">
        <v>8</v>
      </c>
      <c r="B17" s="299"/>
      <c r="C17" s="73"/>
      <c r="D17" s="232" t="s">
        <v>203</v>
      </c>
      <c r="E17" s="342" t="s">
        <v>204</v>
      </c>
      <c r="F17" s="327" t="s">
        <v>26</v>
      </c>
      <c r="G17" s="393" t="s">
        <v>212</v>
      </c>
      <c r="H17" s="394" t="s">
        <v>213</v>
      </c>
      <c r="I17" s="384" t="s">
        <v>22</v>
      </c>
      <c r="J17" s="324" t="s">
        <v>184</v>
      </c>
      <c r="K17" s="176" t="s">
        <v>17</v>
      </c>
      <c r="L17" s="153">
        <v>163.5</v>
      </c>
      <c r="M17" s="154">
        <f t="shared" si="0"/>
        <v>62.88461538461538</v>
      </c>
      <c r="N17" s="102">
        <f>RANK(M17,M$10:M$18,0)</f>
        <v>9</v>
      </c>
      <c r="O17" s="153">
        <v>163</v>
      </c>
      <c r="P17" s="154">
        <f t="shared" si="1"/>
        <v>62.69230769230769</v>
      </c>
      <c r="Q17" s="102">
        <f>RANK(P17,P$10:P$18,0)</f>
        <v>8</v>
      </c>
      <c r="R17" s="153">
        <v>167.5</v>
      </c>
      <c r="S17" s="154">
        <f t="shared" si="2"/>
        <v>64.42307692307692</v>
      </c>
      <c r="T17" s="102">
        <f>RANK(S17,S$10:S$18,0)</f>
        <v>7</v>
      </c>
      <c r="U17" s="298"/>
      <c r="V17" s="299"/>
      <c r="W17" s="153">
        <f t="shared" si="3"/>
        <v>494</v>
      </c>
      <c r="X17" s="299"/>
      <c r="Y17" s="154">
        <f t="shared" si="4"/>
        <v>63.333</v>
      </c>
      <c r="Z17" s="298" t="s">
        <v>18</v>
      </c>
    </row>
    <row r="18" spans="1:26" s="150" customFormat="1" ht="42.75" customHeight="1">
      <c r="A18" s="108">
        <v>9</v>
      </c>
      <c r="B18" s="299"/>
      <c r="C18" s="73"/>
      <c r="D18" s="49" t="s">
        <v>190</v>
      </c>
      <c r="E18" s="50" t="s">
        <v>318</v>
      </c>
      <c r="F18" s="67" t="s">
        <v>26</v>
      </c>
      <c r="G18" s="307" t="s">
        <v>211</v>
      </c>
      <c r="H18" s="245" t="s">
        <v>191</v>
      </c>
      <c r="I18" s="351" t="s">
        <v>192</v>
      </c>
      <c r="J18" s="182" t="s">
        <v>184</v>
      </c>
      <c r="K18" s="207" t="s">
        <v>20</v>
      </c>
      <c r="L18" s="153">
        <v>164</v>
      </c>
      <c r="M18" s="154">
        <f t="shared" si="0"/>
        <v>63.07692307692307</v>
      </c>
      <c r="N18" s="102">
        <f>RANK(M18,M$10:M$18,0)</f>
        <v>8</v>
      </c>
      <c r="O18" s="153">
        <v>162.5</v>
      </c>
      <c r="P18" s="154">
        <f t="shared" si="1"/>
        <v>62.5</v>
      </c>
      <c r="Q18" s="102">
        <f>RANK(P18,P$10:P$18,0)</f>
        <v>9</v>
      </c>
      <c r="R18" s="153">
        <v>166.5</v>
      </c>
      <c r="S18" s="154">
        <f t="shared" si="2"/>
        <v>64.03846153846153</v>
      </c>
      <c r="T18" s="102">
        <f>RANK(S18,S$10:S$18,0)</f>
        <v>8</v>
      </c>
      <c r="U18" s="298"/>
      <c r="V18" s="299"/>
      <c r="W18" s="153">
        <f t="shared" si="3"/>
        <v>493</v>
      </c>
      <c r="X18" s="299"/>
      <c r="Y18" s="154">
        <f t="shared" si="4"/>
        <v>63.205</v>
      </c>
      <c r="Z18" s="298" t="s">
        <v>18</v>
      </c>
    </row>
    <row r="19" spans="1:26" s="84" customFormat="1" ht="48" customHeight="1">
      <c r="A19" s="93"/>
      <c r="B19" s="93"/>
      <c r="C19" s="93"/>
      <c r="D19" s="93" t="s">
        <v>15</v>
      </c>
      <c r="E19" s="93"/>
      <c r="F19" s="93"/>
      <c r="G19" s="93"/>
      <c r="H19" s="93"/>
      <c r="J19" s="93"/>
      <c r="K19" s="71" t="s">
        <v>180</v>
      </c>
      <c r="L19" s="111"/>
      <c r="M19" s="93"/>
      <c r="N19" s="93"/>
      <c r="O19" s="112"/>
      <c r="P19" s="113"/>
      <c r="Q19" s="93"/>
      <c r="R19" s="112"/>
      <c r="S19" s="113"/>
      <c r="T19" s="93"/>
      <c r="U19" s="93"/>
      <c r="V19" s="93"/>
      <c r="W19" s="93"/>
      <c r="X19" s="93"/>
      <c r="Y19" s="113"/>
      <c r="Z19" s="93"/>
    </row>
    <row r="20" spans="1:26" s="84" customFormat="1" ht="32.25" customHeight="1">
      <c r="A20" s="93"/>
      <c r="B20" s="93"/>
      <c r="C20" s="93"/>
      <c r="D20" s="93" t="s">
        <v>86</v>
      </c>
      <c r="E20" s="93"/>
      <c r="F20" s="93"/>
      <c r="G20" s="93"/>
      <c r="H20" s="93"/>
      <c r="J20" s="93"/>
      <c r="K20" s="93" t="s">
        <v>181</v>
      </c>
      <c r="L20" s="111"/>
      <c r="M20" s="93"/>
      <c r="N20" s="93"/>
      <c r="O20" s="112"/>
      <c r="P20" s="113"/>
      <c r="Q20" s="93"/>
      <c r="R20" s="112"/>
      <c r="S20" s="113"/>
      <c r="T20" s="93"/>
      <c r="U20" s="93"/>
      <c r="V20" s="93"/>
      <c r="W20" s="93"/>
      <c r="X20" s="93"/>
      <c r="Y20" s="113"/>
      <c r="Z20" s="93"/>
    </row>
    <row r="21" spans="1:26" s="84" customFormat="1" ht="48" customHeight="1">
      <c r="A21" s="93"/>
      <c r="B21" s="93"/>
      <c r="C21" s="93"/>
      <c r="D21" s="93" t="s">
        <v>16</v>
      </c>
      <c r="E21" s="93"/>
      <c r="F21" s="93"/>
      <c r="G21" s="93"/>
      <c r="H21" s="93"/>
      <c r="J21" s="93"/>
      <c r="K21" s="71" t="s">
        <v>182</v>
      </c>
      <c r="L21" s="111"/>
      <c r="O21" s="112"/>
      <c r="P21" s="113"/>
      <c r="Q21" s="93"/>
      <c r="R21" s="112"/>
      <c r="S21" s="113"/>
      <c r="T21" s="93"/>
      <c r="U21" s="93"/>
      <c r="V21" s="93"/>
      <c r="W21" s="93"/>
      <c r="X21" s="93"/>
      <c r="Y21" s="113"/>
      <c r="Z21" s="93"/>
    </row>
    <row r="22" spans="1:26" s="84" customFormat="1" ht="48" customHeight="1">
      <c r="A22" s="93"/>
      <c r="B22" s="93"/>
      <c r="C22" s="93"/>
      <c r="D22" s="93"/>
      <c r="E22" s="93"/>
      <c r="F22" s="93"/>
      <c r="G22" s="93"/>
      <c r="H22" s="93"/>
      <c r="J22" s="93"/>
      <c r="K22" s="71"/>
      <c r="L22" s="111"/>
      <c r="M22" s="93"/>
      <c r="N22" s="93"/>
      <c r="O22" s="112"/>
      <c r="P22" s="113"/>
      <c r="Q22" s="93"/>
      <c r="R22" s="112"/>
      <c r="S22" s="113"/>
      <c r="T22" s="93"/>
      <c r="U22" s="93"/>
      <c r="V22" s="93"/>
      <c r="W22" s="93"/>
      <c r="X22" s="93"/>
      <c r="Y22" s="113"/>
      <c r="Z22" s="93"/>
    </row>
    <row r="23" spans="11:13" ht="12.75">
      <c r="K23" s="95"/>
      <c r="L23" s="131"/>
      <c r="M23" s="95"/>
    </row>
    <row r="24" spans="11:13" ht="12.75">
      <c r="K24" s="95"/>
      <c r="L24" s="131"/>
      <c r="M24" s="95"/>
    </row>
    <row r="35" ht="12.75">
      <c r="F35" s="93"/>
    </row>
    <row r="36" ht="12.75">
      <c r="F36" s="93"/>
    </row>
  </sheetData>
  <sheetProtection/>
  <protectedRanges>
    <protectedRange sqref="K11" name="Диапазон1_3_1_1_3_11_1_1_3_1_1_2_1_3_3_1_1_4_1_1"/>
    <protectedRange sqref="K13" name="Диапазон1_3_1_1_3_11_1_1_3_1_1_2_1_3_4_3_2"/>
  </protectedRanges>
  <mergeCells count="27">
    <mergeCell ref="O8:Q8"/>
    <mergeCell ref="U8:U9"/>
    <mergeCell ref="V7:Z7"/>
    <mergeCell ref="A1:Z1"/>
    <mergeCell ref="A2:Z2"/>
    <mergeCell ref="A3:Z3"/>
    <mergeCell ref="A4:Z4"/>
    <mergeCell ref="A6:Z6"/>
    <mergeCell ref="J8:J9"/>
    <mergeCell ref="K8:K9"/>
    <mergeCell ref="A8:A9"/>
    <mergeCell ref="B8:B9"/>
    <mergeCell ref="C8:C9"/>
    <mergeCell ref="D8:D9"/>
    <mergeCell ref="E8:E9"/>
    <mergeCell ref="F8:F9"/>
    <mergeCell ref="I8:I9"/>
    <mergeCell ref="L8:N8"/>
    <mergeCell ref="R8:T8"/>
    <mergeCell ref="G8:G9"/>
    <mergeCell ref="H8:H9"/>
    <mergeCell ref="A5:Z5"/>
    <mergeCell ref="V8:V9"/>
    <mergeCell ref="W8:W9"/>
    <mergeCell ref="X8:X9"/>
    <mergeCell ref="Y8:Y9"/>
    <mergeCell ref="Z8:Z9"/>
  </mergeCells>
  <printOptions/>
  <pageMargins left="0.1968503937007874" right="0.1968503937007874" top="0" bottom="0.1968503937007874" header="0" footer="0.31496062992125984"/>
  <pageSetup fitToHeight="2" fitToWidth="1" horizontalDpi="600" verticalDpi="600" orientation="landscape" paperSize="9" scale="6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35"/>
  <sheetViews>
    <sheetView view="pageBreakPreview" zoomScale="80" zoomScaleNormal="75" zoomScaleSheetLayoutView="80" zoomScalePageLayoutView="0" workbookViewId="0" topLeftCell="A9">
      <selection activeCell="AA15" sqref="AA15"/>
    </sheetView>
  </sheetViews>
  <sheetFormatPr defaultColWidth="9.140625" defaultRowHeight="12.75"/>
  <cols>
    <col min="1" max="1" width="5.57421875" style="130" customWidth="1"/>
    <col min="2" max="2" width="4.7109375" style="130" hidden="1" customWidth="1"/>
    <col min="3" max="3" width="8.28125" style="130" hidden="1" customWidth="1"/>
    <col min="4" max="4" width="19.140625" style="130" customWidth="1"/>
    <col min="5" max="5" width="8.7109375" style="130" customWidth="1"/>
    <col min="6" max="6" width="7.57421875" style="130" customWidth="1"/>
    <col min="7" max="7" width="30.57421875" style="130" customWidth="1"/>
    <col min="8" max="8" width="10.00390625" style="137" customWidth="1"/>
    <col min="9" max="9" width="16.7109375" style="130" customWidth="1"/>
    <col min="10" max="10" width="12.7109375" style="130" hidden="1" customWidth="1"/>
    <col min="11" max="11" width="23.421875" style="130" customWidth="1"/>
    <col min="12" max="12" width="6.7109375" style="134" customWidth="1"/>
    <col min="13" max="13" width="9.8515625" style="135" customWidth="1"/>
    <col min="14" max="14" width="3.7109375" style="130" customWidth="1"/>
    <col min="15" max="15" width="6.8515625" style="134" customWidth="1"/>
    <col min="16" max="16" width="9.8515625" style="135" customWidth="1"/>
    <col min="17" max="17" width="3.7109375" style="130" customWidth="1"/>
    <col min="18" max="18" width="6.8515625" style="134" customWidth="1"/>
    <col min="19" max="19" width="9.57421875" style="135" customWidth="1"/>
    <col min="20" max="20" width="3.7109375" style="130" customWidth="1"/>
    <col min="21" max="22" width="4.8515625" style="130" customWidth="1"/>
    <col min="23" max="23" width="7.28125" style="130" customWidth="1"/>
    <col min="24" max="24" width="7.00390625" style="130" hidden="1" customWidth="1"/>
    <col min="25" max="25" width="10.140625" style="135" customWidth="1"/>
    <col min="26" max="26" width="7.00390625" style="130" customWidth="1"/>
    <col min="27" max="16384" width="9.140625" style="130" customWidth="1"/>
  </cols>
  <sheetData>
    <row r="1" spans="1:26" s="74" customFormat="1" ht="54" customHeight="1">
      <c r="A1" s="409" t="s">
        <v>319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</row>
    <row r="2" spans="1:26" s="75" customFormat="1" ht="15.75" customHeight="1">
      <c r="A2" s="410" t="s">
        <v>71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</row>
    <row r="3" spans="1:26" s="76" customFormat="1" ht="15.75" customHeight="1">
      <c r="A3" s="411" t="s">
        <v>103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</row>
    <row r="4" spans="1:26" s="76" customFormat="1" ht="15.75" customHeight="1">
      <c r="A4" s="453" t="s">
        <v>119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</row>
    <row r="5" spans="1:26" s="84" customFormat="1" ht="18.75" customHeight="1">
      <c r="A5" s="413" t="s">
        <v>345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</row>
    <row r="6" spans="1:26" s="80" customFormat="1" ht="15" customHeight="1">
      <c r="A6" s="24" t="s">
        <v>17</v>
      </c>
      <c r="B6" s="77"/>
      <c r="C6" s="78"/>
      <c r="D6" s="78"/>
      <c r="E6" s="78"/>
      <c r="F6" s="78"/>
      <c r="G6" s="78"/>
      <c r="H6" s="78"/>
      <c r="I6" s="79"/>
      <c r="J6" s="79"/>
      <c r="V6" s="414" t="s">
        <v>178</v>
      </c>
      <c r="W6" s="414"/>
      <c r="X6" s="414"/>
      <c r="Y6" s="414"/>
      <c r="Z6" s="414"/>
    </row>
    <row r="7" spans="1:26" s="122" customFormat="1" ht="19.5" customHeight="1">
      <c r="A7" s="436" t="s">
        <v>102</v>
      </c>
      <c r="B7" s="445" t="s">
        <v>4</v>
      </c>
      <c r="C7" s="443" t="s">
        <v>107</v>
      </c>
      <c r="D7" s="435" t="s">
        <v>105</v>
      </c>
      <c r="E7" s="435" t="s">
        <v>6</v>
      </c>
      <c r="F7" s="436" t="s">
        <v>7</v>
      </c>
      <c r="G7" s="435" t="s">
        <v>106</v>
      </c>
      <c r="H7" s="440" t="s">
        <v>6</v>
      </c>
      <c r="I7" s="435" t="s">
        <v>9</v>
      </c>
      <c r="J7" s="435"/>
      <c r="K7" s="435" t="s">
        <v>11</v>
      </c>
      <c r="L7" s="437" t="s">
        <v>91</v>
      </c>
      <c r="M7" s="438"/>
      <c r="N7" s="439"/>
      <c r="O7" s="437" t="s">
        <v>92</v>
      </c>
      <c r="P7" s="438"/>
      <c r="Q7" s="439"/>
      <c r="R7" s="437" t="s">
        <v>93</v>
      </c>
      <c r="S7" s="438"/>
      <c r="T7" s="439"/>
      <c r="U7" s="451" t="s">
        <v>94</v>
      </c>
      <c r="V7" s="443" t="s">
        <v>95</v>
      </c>
      <c r="W7" s="436" t="s">
        <v>96</v>
      </c>
      <c r="X7" s="445" t="s">
        <v>97</v>
      </c>
      <c r="Y7" s="446" t="s">
        <v>98</v>
      </c>
      <c r="Z7" s="441" t="s">
        <v>108</v>
      </c>
    </row>
    <row r="8" spans="1:26" s="122" customFormat="1" ht="39.75" customHeight="1">
      <c r="A8" s="436"/>
      <c r="B8" s="445"/>
      <c r="C8" s="444"/>
      <c r="D8" s="435"/>
      <c r="E8" s="435"/>
      <c r="F8" s="436"/>
      <c r="G8" s="435"/>
      <c r="H8" s="440"/>
      <c r="I8" s="435"/>
      <c r="J8" s="435"/>
      <c r="K8" s="435"/>
      <c r="L8" s="123" t="s">
        <v>100</v>
      </c>
      <c r="M8" s="124" t="s">
        <v>101</v>
      </c>
      <c r="N8" s="125" t="s">
        <v>102</v>
      </c>
      <c r="O8" s="123" t="s">
        <v>100</v>
      </c>
      <c r="P8" s="124" t="s">
        <v>101</v>
      </c>
      <c r="Q8" s="125" t="s">
        <v>102</v>
      </c>
      <c r="R8" s="123" t="s">
        <v>100</v>
      </c>
      <c r="S8" s="124" t="s">
        <v>101</v>
      </c>
      <c r="T8" s="125" t="s">
        <v>102</v>
      </c>
      <c r="U8" s="452"/>
      <c r="V8" s="444"/>
      <c r="W8" s="436"/>
      <c r="X8" s="445"/>
      <c r="Y8" s="446"/>
      <c r="Z8" s="442"/>
    </row>
    <row r="9" spans="1:26" s="150" customFormat="1" ht="36" customHeight="1">
      <c r="A9" s="450" t="s">
        <v>360</v>
      </c>
      <c r="B9" s="450"/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</row>
    <row r="10" spans="1:26" s="150" customFormat="1" ht="41.25" customHeight="1">
      <c r="A10" s="108">
        <v>1</v>
      </c>
      <c r="B10" s="162"/>
      <c r="C10" s="300"/>
      <c r="D10" s="352" t="s">
        <v>131</v>
      </c>
      <c r="E10" s="174" t="s">
        <v>132</v>
      </c>
      <c r="F10" s="353">
        <v>2</v>
      </c>
      <c r="G10" s="164" t="s">
        <v>133</v>
      </c>
      <c r="H10" s="175" t="s">
        <v>134</v>
      </c>
      <c r="I10" s="176" t="s">
        <v>135</v>
      </c>
      <c r="J10" s="200" t="s">
        <v>46</v>
      </c>
      <c r="K10" s="178" t="s">
        <v>50</v>
      </c>
      <c r="L10" s="153">
        <v>188.5</v>
      </c>
      <c r="M10" s="154">
        <f>L10/2.6-IF($U10=1,0.5,IF($U10=2,1,0))</f>
        <v>72.5</v>
      </c>
      <c r="N10" s="102">
        <f>RANK(M10,M$10:M$12,0)</f>
        <v>1</v>
      </c>
      <c r="O10" s="153">
        <v>182</v>
      </c>
      <c r="P10" s="154">
        <f>O10/2.6-IF($U10=1,0.5,IF($U10=2,1,0))</f>
        <v>70</v>
      </c>
      <c r="Q10" s="102">
        <f>RANK(P10,P$10:P$12,0)</f>
        <v>1</v>
      </c>
      <c r="R10" s="153">
        <v>185</v>
      </c>
      <c r="S10" s="154">
        <f>R10/2.6-IF($U10=1,0.5,IF($U10=2,1,0))</f>
        <v>71.15384615384615</v>
      </c>
      <c r="T10" s="102">
        <f>RANK(S10,S$10:S$12,0)</f>
        <v>1</v>
      </c>
      <c r="U10" s="227"/>
      <c r="V10" s="228"/>
      <c r="W10" s="153">
        <f>L10+O10+R10</f>
        <v>555.5</v>
      </c>
      <c r="X10" s="228"/>
      <c r="Y10" s="154">
        <f>ROUND(SUM(M10,P10,S10)/3,3)</f>
        <v>71.218</v>
      </c>
      <c r="Z10" s="227">
        <v>2</v>
      </c>
    </row>
    <row r="11" spans="1:26" s="150" customFormat="1" ht="41.25" customHeight="1">
      <c r="A11" s="108">
        <v>2</v>
      </c>
      <c r="B11" s="152"/>
      <c r="C11" s="300"/>
      <c r="D11" s="355" t="s">
        <v>249</v>
      </c>
      <c r="E11" s="329" t="s">
        <v>250</v>
      </c>
      <c r="F11" s="356">
        <v>2</v>
      </c>
      <c r="G11" s="301" t="s">
        <v>251</v>
      </c>
      <c r="H11" s="357" t="s">
        <v>252</v>
      </c>
      <c r="I11" s="358" t="s">
        <v>253</v>
      </c>
      <c r="J11" s="359" t="s">
        <v>254</v>
      </c>
      <c r="K11" s="356" t="s">
        <v>229</v>
      </c>
      <c r="L11" s="153">
        <v>179</v>
      </c>
      <c r="M11" s="154">
        <f>L11/2.6-IF($U11=1,0.5,IF($U11=2,1,0))</f>
        <v>68.84615384615384</v>
      </c>
      <c r="N11" s="102">
        <f>RANK(M11,M$10:M$12,0)</f>
        <v>2</v>
      </c>
      <c r="O11" s="153">
        <v>172</v>
      </c>
      <c r="P11" s="154">
        <f>O11/2.6-IF($U11=1,0.5,IF($U11=2,1,0))</f>
        <v>66.15384615384615</v>
      </c>
      <c r="Q11" s="102">
        <f>RANK(P11,P$10:P$12,0)</f>
        <v>2</v>
      </c>
      <c r="R11" s="153">
        <v>174.5</v>
      </c>
      <c r="S11" s="154">
        <f>R11/2.6-IF($U11=1,0.5,IF($U11=2,1,0))</f>
        <v>67.11538461538461</v>
      </c>
      <c r="T11" s="102">
        <f>RANK(S11,S$10:S$12,0)</f>
        <v>2</v>
      </c>
      <c r="U11" s="298"/>
      <c r="V11" s="299"/>
      <c r="W11" s="153">
        <f>L11+O11+R11</f>
        <v>525.5</v>
      </c>
      <c r="X11" s="299"/>
      <c r="Y11" s="154">
        <f>ROUND(SUM(M11,P11,S11)/3,3)</f>
        <v>67.372</v>
      </c>
      <c r="Z11" s="298">
        <v>2</v>
      </c>
    </row>
    <row r="12" spans="1:26" s="150" customFormat="1" ht="41.25" customHeight="1">
      <c r="A12" s="108">
        <v>3</v>
      </c>
      <c r="B12" s="152"/>
      <c r="C12" s="300"/>
      <c r="D12" s="179" t="s">
        <v>57</v>
      </c>
      <c r="E12" s="50" t="s">
        <v>58</v>
      </c>
      <c r="F12" s="180" t="s">
        <v>18</v>
      </c>
      <c r="G12" s="181" t="s">
        <v>121</v>
      </c>
      <c r="H12" s="27" t="s">
        <v>47</v>
      </c>
      <c r="I12" s="28" t="s">
        <v>48</v>
      </c>
      <c r="J12" s="182" t="s">
        <v>46</v>
      </c>
      <c r="K12" s="183" t="s">
        <v>20</v>
      </c>
      <c r="L12" s="153">
        <v>176</v>
      </c>
      <c r="M12" s="154">
        <f>L12/2.6-IF($U12=1,0.5,IF($U12=2,1,0))</f>
        <v>67.6923076923077</v>
      </c>
      <c r="N12" s="102">
        <f>RANK(M12,M$10:M$12,0)</f>
        <v>3</v>
      </c>
      <c r="O12" s="153">
        <v>164.5</v>
      </c>
      <c r="P12" s="154">
        <f>O12/2.6-IF($U12=1,0.5,IF($U12=2,1,0))</f>
        <v>63.26923076923077</v>
      </c>
      <c r="Q12" s="102">
        <f>RANK(P12,P$10:P$12,0)</f>
        <v>3</v>
      </c>
      <c r="R12" s="153">
        <v>172</v>
      </c>
      <c r="S12" s="154">
        <f>R12/2.6-IF($U12=1,0.5,IF($U12=2,1,0))</f>
        <v>66.15384615384615</v>
      </c>
      <c r="T12" s="102">
        <f>RANK(S12,S$10:S$12,0)</f>
        <v>3</v>
      </c>
      <c r="U12" s="298"/>
      <c r="V12" s="299"/>
      <c r="W12" s="153">
        <f>L12+O12+R12</f>
        <v>512.5</v>
      </c>
      <c r="X12" s="299"/>
      <c r="Y12" s="154">
        <f>ROUND(SUM(M12,P12,S12)/3,3)</f>
        <v>65.705</v>
      </c>
      <c r="Z12" s="298">
        <v>2</v>
      </c>
    </row>
    <row r="13" spans="1:26" s="122" customFormat="1" ht="38.25" customHeight="1">
      <c r="A13" s="447" t="s">
        <v>363</v>
      </c>
      <c r="B13" s="448"/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9"/>
    </row>
    <row r="14" spans="1:26" s="150" customFormat="1" ht="42.75" customHeight="1">
      <c r="A14" s="108">
        <v>1</v>
      </c>
      <c r="B14" s="223"/>
      <c r="C14" s="233"/>
      <c r="D14" s="341" t="s">
        <v>51</v>
      </c>
      <c r="E14" s="342" t="s">
        <v>68</v>
      </c>
      <c r="F14" s="343" t="s">
        <v>18</v>
      </c>
      <c r="G14" s="301" t="s">
        <v>70</v>
      </c>
      <c r="H14" s="316" t="s">
        <v>52</v>
      </c>
      <c r="I14" s="318" t="s">
        <v>53</v>
      </c>
      <c r="J14" s="318" t="s">
        <v>49</v>
      </c>
      <c r="K14" s="339" t="s">
        <v>50</v>
      </c>
      <c r="L14" s="153">
        <v>184.5</v>
      </c>
      <c r="M14" s="154">
        <f>L14/2.6-IF($U14=1,0.5,IF($U14=2,1,0))</f>
        <v>70.96153846153845</v>
      </c>
      <c r="N14" s="102">
        <f>RANK(M14,M$14:M$15,0)</f>
        <v>1</v>
      </c>
      <c r="O14" s="153">
        <v>180</v>
      </c>
      <c r="P14" s="154">
        <f>O14/2.6-IF($U14=1,0.5,IF($U14=2,1,0))</f>
        <v>69.23076923076923</v>
      </c>
      <c r="Q14" s="102">
        <f>RANK(P14,P$14:P$15,0)</f>
        <v>1</v>
      </c>
      <c r="R14" s="153">
        <v>178</v>
      </c>
      <c r="S14" s="154">
        <f>R14/2.6-IF($U14=1,0.5,IF($U14=2,1,0))</f>
        <v>68.46153846153845</v>
      </c>
      <c r="T14" s="102">
        <f>RANK(S14,S$14:S$15,0)</f>
        <v>1</v>
      </c>
      <c r="U14" s="298"/>
      <c r="V14" s="299"/>
      <c r="W14" s="153">
        <f>L14+O14+R14</f>
        <v>542.5</v>
      </c>
      <c r="X14" s="299"/>
      <c r="Y14" s="154">
        <f>ROUND(SUM(M14,P14,S14)/3,3)</f>
        <v>69.551</v>
      </c>
      <c r="Z14" s="298" t="s">
        <v>116</v>
      </c>
    </row>
    <row r="15" spans="1:26" s="150" customFormat="1" ht="42.75" customHeight="1">
      <c r="A15" s="108">
        <v>2</v>
      </c>
      <c r="B15" s="223"/>
      <c r="C15" s="73"/>
      <c r="D15" s="346" t="s">
        <v>273</v>
      </c>
      <c r="E15" s="305" t="s">
        <v>274</v>
      </c>
      <c r="F15" s="347">
        <v>2</v>
      </c>
      <c r="G15" s="375" t="s">
        <v>281</v>
      </c>
      <c r="H15" s="376" t="s">
        <v>282</v>
      </c>
      <c r="I15" s="348" t="s">
        <v>277</v>
      </c>
      <c r="J15" s="349" t="s">
        <v>278</v>
      </c>
      <c r="K15" s="289" t="s">
        <v>279</v>
      </c>
      <c r="L15" s="153">
        <v>160.5</v>
      </c>
      <c r="M15" s="154">
        <f>L15/2.6-IF($U15=1,0.5,IF($U15=2,1,0))</f>
        <v>61.730769230769226</v>
      </c>
      <c r="N15" s="102">
        <f>RANK(M15,M$14:M$15,0)</f>
        <v>2</v>
      </c>
      <c r="O15" s="153">
        <v>164</v>
      </c>
      <c r="P15" s="154">
        <f>O15/2.6-IF($U15=1,0.5,IF($U15=2,1,0))</f>
        <v>63.07692307692307</v>
      </c>
      <c r="Q15" s="102">
        <f>RANK(P15,P$14:P$15,0)</f>
        <v>2</v>
      </c>
      <c r="R15" s="153">
        <v>169.5</v>
      </c>
      <c r="S15" s="154">
        <f>R15/2.6-IF($U15=1,0.5,IF($U15=2,1,0))</f>
        <v>65.1923076923077</v>
      </c>
      <c r="T15" s="102">
        <f>RANK(S15,S$14:S$15,0)</f>
        <v>2</v>
      </c>
      <c r="U15" s="298"/>
      <c r="V15" s="299"/>
      <c r="W15" s="153">
        <f>L15+O15+R15</f>
        <v>494</v>
      </c>
      <c r="X15" s="299"/>
      <c r="Y15" s="154">
        <f>ROUND(SUM(M15,P15,S15)/3,3)</f>
        <v>63.333</v>
      </c>
      <c r="Z15" s="298" t="s">
        <v>116</v>
      </c>
    </row>
    <row r="16" spans="1:26" s="107" customFormat="1" ht="39.75" customHeight="1">
      <c r="A16" s="432" t="s">
        <v>364</v>
      </c>
      <c r="B16" s="433"/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3"/>
      <c r="U16" s="433"/>
      <c r="V16" s="433"/>
      <c r="W16" s="433"/>
      <c r="X16" s="433"/>
      <c r="Y16" s="433"/>
      <c r="Z16" s="434"/>
    </row>
    <row r="17" spans="1:26" s="150" customFormat="1" ht="39" customHeight="1">
      <c r="A17" s="108">
        <v>1</v>
      </c>
      <c r="B17" s="299"/>
      <c r="C17" s="73"/>
      <c r="D17" s="179" t="s">
        <v>284</v>
      </c>
      <c r="E17" s="186" t="s">
        <v>285</v>
      </c>
      <c r="F17" s="208">
        <v>1</v>
      </c>
      <c r="G17" s="181" t="s">
        <v>304</v>
      </c>
      <c r="H17" s="27" t="s">
        <v>307</v>
      </c>
      <c r="I17" s="28" t="s">
        <v>48</v>
      </c>
      <c r="J17" s="344" t="s">
        <v>27</v>
      </c>
      <c r="K17" s="176" t="s">
        <v>295</v>
      </c>
      <c r="L17" s="153">
        <v>174</v>
      </c>
      <c r="M17" s="154">
        <f>L17/2.6-IF($U17=1,0.5,IF($U17=2,1,0))</f>
        <v>66.92307692307692</v>
      </c>
      <c r="N17" s="102">
        <f>RANK(M17,M$17:M$17,0)</f>
        <v>1</v>
      </c>
      <c r="O17" s="153">
        <v>168.5</v>
      </c>
      <c r="P17" s="154">
        <f>O17/2.6-IF($U17=1,0.5,IF($U17=2,1,0))</f>
        <v>64.8076923076923</v>
      </c>
      <c r="Q17" s="102">
        <f>RANK(P17,P$17:P$17,0)</f>
        <v>1</v>
      </c>
      <c r="R17" s="153">
        <v>166.5</v>
      </c>
      <c r="S17" s="154">
        <f>R17/2.6-IF($U17=1,0.5,IF($U17=2,1,0))</f>
        <v>64.03846153846153</v>
      </c>
      <c r="T17" s="102">
        <f>RANK(S17,S$17:S$17,0)</f>
        <v>1</v>
      </c>
      <c r="U17" s="298"/>
      <c r="V17" s="299"/>
      <c r="W17" s="153">
        <f>L17+O17+R17</f>
        <v>509</v>
      </c>
      <c r="X17" s="299"/>
      <c r="Y17" s="154">
        <f>ROUND(SUM(M17,P17,S17)/3,3)</f>
        <v>65.256</v>
      </c>
      <c r="Z17" s="298" t="s">
        <v>112</v>
      </c>
    </row>
    <row r="18" spans="1:26" s="84" customFormat="1" ht="48" customHeight="1">
      <c r="A18" s="93"/>
      <c r="B18" s="93"/>
      <c r="C18" s="93"/>
      <c r="D18" s="93" t="s">
        <v>15</v>
      </c>
      <c r="E18" s="93"/>
      <c r="F18" s="93"/>
      <c r="G18" s="93"/>
      <c r="H18" s="93"/>
      <c r="J18" s="93"/>
      <c r="K18" s="71" t="s">
        <v>180</v>
      </c>
      <c r="L18" s="111"/>
      <c r="M18" s="93"/>
      <c r="N18" s="93"/>
      <c r="O18" s="112"/>
      <c r="P18" s="113"/>
      <c r="Q18" s="93"/>
      <c r="R18" s="112"/>
      <c r="S18" s="113"/>
      <c r="T18" s="93"/>
      <c r="U18" s="93"/>
      <c r="V18" s="93"/>
      <c r="W18" s="93"/>
      <c r="X18" s="93"/>
      <c r="Y18" s="113"/>
      <c r="Z18" s="93"/>
    </row>
    <row r="19" spans="1:26" s="84" customFormat="1" ht="32.25" customHeight="1">
      <c r="A19" s="93"/>
      <c r="B19" s="93"/>
      <c r="C19" s="93"/>
      <c r="D19" s="93" t="s">
        <v>86</v>
      </c>
      <c r="E19" s="93"/>
      <c r="F19" s="93"/>
      <c r="G19" s="93"/>
      <c r="H19" s="93"/>
      <c r="J19" s="93"/>
      <c r="K19" s="93" t="s">
        <v>181</v>
      </c>
      <c r="L19" s="111"/>
      <c r="M19" s="93"/>
      <c r="N19" s="93"/>
      <c r="O19" s="112"/>
      <c r="P19" s="113"/>
      <c r="Q19" s="93"/>
      <c r="R19" s="112"/>
      <c r="S19" s="113"/>
      <c r="T19" s="93"/>
      <c r="U19" s="93"/>
      <c r="V19" s="93"/>
      <c r="W19" s="93"/>
      <c r="X19" s="93"/>
      <c r="Y19" s="113"/>
      <c r="Z19" s="93"/>
    </row>
    <row r="20" spans="1:26" s="84" customFormat="1" ht="48" customHeight="1">
      <c r="A20" s="93"/>
      <c r="B20" s="93"/>
      <c r="C20" s="93"/>
      <c r="D20" s="93" t="s">
        <v>16</v>
      </c>
      <c r="E20" s="93"/>
      <c r="F20" s="93"/>
      <c r="G20" s="93"/>
      <c r="H20" s="93"/>
      <c r="J20" s="93"/>
      <c r="K20" s="71" t="s">
        <v>182</v>
      </c>
      <c r="L20" s="111"/>
      <c r="O20" s="112"/>
      <c r="P20" s="113"/>
      <c r="Q20" s="93"/>
      <c r="R20" s="112"/>
      <c r="S20" s="113"/>
      <c r="T20" s="93"/>
      <c r="U20" s="93"/>
      <c r="V20" s="93"/>
      <c r="W20" s="93"/>
      <c r="X20" s="93"/>
      <c r="Y20" s="113"/>
      <c r="Z20" s="93"/>
    </row>
    <row r="21" spans="1:26" s="84" customFormat="1" ht="48" customHeight="1">
      <c r="A21" s="93"/>
      <c r="B21" s="93"/>
      <c r="C21" s="93"/>
      <c r="D21" s="93"/>
      <c r="E21" s="93"/>
      <c r="F21" s="93"/>
      <c r="G21" s="93"/>
      <c r="H21" s="93"/>
      <c r="J21" s="93"/>
      <c r="K21" s="71"/>
      <c r="L21" s="111"/>
      <c r="M21" s="93"/>
      <c r="N21" s="93"/>
      <c r="O21" s="112"/>
      <c r="P21" s="113"/>
      <c r="Q21" s="93"/>
      <c r="R21" s="112"/>
      <c r="S21" s="113"/>
      <c r="T21" s="93"/>
      <c r="U21" s="93"/>
      <c r="V21" s="93"/>
      <c r="W21" s="93"/>
      <c r="X21" s="93"/>
      <c r="Y21" s="113"/>
      <c r="Z21" s="93"/>
    </row>
    <row r="22" spans="11:13" ht="12.75">
      <c r="K22" s="95"/>
      <c r="L22" s="131"/>
      <c r="M22" s="95"/>
    </row>
    <row r="23" spans="11:13" ht="12.75">
      <c r="K23" s="95"/>
      <c r="L23" s="131"/>
      <c r="M23" s="95"/>
    </row>
    <row r="34" ht="12.75">
      <c r="F34" s="93"/>
    </row>
    <row r="35" ht="12.75">
      <c r="F35" s="93"/>
    </row>
  </sheetData>
  <sheetProtection/>
  <protectedRanges>
    <protectedRange sqref="K14" name="Диапазон1_3_1_1_3_11_1_1_3_1_1_2_1_3_4_1_1_1"/>
    <protectedRange sqref="K12" name="Диапазон1_3_1_1_3_11_1_1_3_1_1_2_1_3_3_1_1_5_1"/>
  </protectedRanges>
  <mergeCells count="29">
    <mergeCell ref="A16:Z16"/>
    <mergeCell ref="A9:Z9"/>
    <mergeCell ref="A13:Z13"/>
    <mergeCell ref="V7:V8"/>
    <mergeCell ref="W7:W8"/>
    <mergeCell ref="X7:X8"/>
    <mergeCell ref="Y7:Y8"/>
    <mergeCell ref="Z7:Z8"/>
    <mergeCell ref="A7:A8"/>
    <mergeCell ref="B7:B8"/>
    <mergeCell ref="C7:C8"/>
    <mergeCell ref="D7:D8"/>
    <mergeCell ref="E7:E8"/>
    <mergeCell ref="F7:F8"/>
    <mergeCell ref="O7:Q7"/>
    <mergeCell ref="H7:H8"/>
    <mergeCell ref="I7:I8"/>
    <mergeCell ref="R7:T7"/>
    <mergeCell ref="U7:U8"/>
    <mergeCell ref="J7:J8"/>
    <mergeCell ref="K7:K8"/>
    <mergeCell ref="L7:N7"/>
    <mergeCell ref="G7:G8"/>
    <mergeCell ref="V6:Z6"/>
    <mergeCell ref="A1:Z1"/>
    <mergeCell ref="A2:Z2"/>
    <mergeCell ref="A3:Z3"/>
    <mergeCell ref="A4:Z4"/>
    <mergeCell ref="A5:Z5"/>
  </mergeCells>
  <printOptions/>
  <pageMargins left="0.1968503937007874" right="0.1968503937007874" top="0" bottom="0.1968503937007874" header="0" footer="0.31496062992125984"/>
  <pageSetup fitToHeight="2" fitToWidth="1" horizontalDpi="600" verticalDpi="600" orientation="landscape" paperSize="9" scale="6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"/>
  <sheetViews>
    <sheetView view="pageBreakPreview" zoomScale="85" zoomScaleSheetLayoutView="85" zoomScalePageLayoutView="0" workbookViewId="0" topLeftCell="A1">
      <selection activeCell="A1" sqref="A1:Z1"/>
    </sheetView>
  </sheetViews>
  <sheetFormatPr defaultColWidth="9.140625" defaultRowHeight="12.75"/>
  <cols>
    <col min="1" max="1" width="3.7109375" style="138" customWidth="1"/>
    <col min="2" max="2" width="4.7109375" style="138" hidden="1" customWidth="1"/>
    <col min="3" max="3" width="6.7109375" style="138" hidden="1" customWidth="1"/>
    <col min="4" max="4" width="18.00390625" style="138" customWidth="1"/>
    <col min="5" max="5" width="8.421875" style="138" customWidth="1"/>
    <col min="6" max="6" width="4.7109375" style="138" customWidth="1"/>
    <col min="7" max="7" width="33.8515625" style="138" customWidth="1"/>
    <col min="8" max="8" width="8.7109375" style="138" customWidth="1"/>
    <col min="9" max="9" width="16.00390625" style="138" customWidth="1"/>
    <col min="10" max="10" width="1.8515625" style="138" hidden="1" customWidth="1"/>
    <col min="11" max="11" width="22.421875" style="138" customWidth="1"/>
    <col min="12" max="12" width="6.140625" style="156" customWidth="1"/>
    <col min="13" max="13" width="8.7109375" style="155" customWidth="1"/>
    <col min="14" max="14" width="3.7109375" style="138" customWidth="1"/>
    <col min="15" max="15" width="6.28125" style="156" customWidth="1"/>
    <col min="16" max="16" width="8.7109375" style="155" customWidth="1"/>
    <col min="17" max="17" width="3.7109375" style="138" customWidth="1"/>
    <col min="18" max="18" width="6.7109375" style="156" customWidth="1"/>
    <col min="19" max="19" width="8.7109375" style="155" customWidth="1"/>
    <col min="20" max="20" width="3.7109375" style="138" customWidth="1"/>
    <col min="21" max="22" width="4.8515625" style="138" customWidth="1"/>
    <col min="23" max="23" width="6.7109375" style="138" customWidth="1"/>
    <col min="24" max="24" width="6.7109375" style="138" hidden="1" customWidth="1"/>
    <col min="25" max="25" width="9.7109375" style="155" customWidth="1"/>
    <col min="26" max="26" width="7.421875" style="138" customWidth="1"/>
    <col min="27" max="16384" width="9.140625" style="138" customWidth="1"/>
  </cols>
  <sheetData>
    <row r="1" spans="1:26" s="74" customFormat="1" ht="63.75" customHeight="1">
      <c r="A1" s="409" t="s">
        <v>368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</row>
    <row r="2" spans="1:26" s="75" customFormat="1" ht="15.75" customHeight="1">
      <c r="A2" s="410" t="s">
        <v>71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</row>
    <row r="3" spans="1:26" s="76" customFormat="1" ht="15.75" customHeight="1">
      <c r="A3" s="411" t="s">
        <v>103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</row>
    <row r="4" spans="1:26" s="139" customFormat="1" ht="20.25" customHeight="1">
      <c r="A4" s="457" t="s">
        <v>323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  <c r="Z4" s="458"/>
    </row>
    <row r="5" spans="1:26" s="139" customFormat="1" ht="20.25" customHeight="1">
      <c r="A5" s="419" t="s">
        <v>171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</row>
    <row r="6" spans="1:26" s="84" customFormat="1" ht="18.75" customHeight="1">
      <c r="A6" s="413" t="s">
        <v>345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</row>
    <row r="7" spans="1:26" s="146" customFormat="1" ht="15" customHeight="1">
      <c r="A7" s="140" t="s">
        <v>17</v>
      </c>
      <c r="B7" s="141"/>
      <c r="C7" s="141"/>
      <c r="D7" s="142"/>
      <c r="E7" s="142"/>
      <c r="F7" s="142"/>
      <c r="G7" s="142"/>
      <c r="H7" s="142"/>
      <c r="I7" s="143"/>
      <c r="J7" s="143"/>
      <c r="K7" s="141"/>
      <c r="L7" s="144"/>
      <c r="M7" s="145"/>
      <c r="O7" s="144"/>
      <c r="P7" s="147"/>
      <c r="R7" s="144"/>
      <c r="S7" s="147"/>
      <c r="W7" s="225" t="s">
        <v>324</v>
      </c>
      <c r="Y7" s="148"/>
      <c r="Z7" s="149"/>
    </row>
    <row r="8" spans="1:26" s="150" customFormat="1" ht="19.5" customHeight="1">
      <c r="A8" s="455" t="s">
        <v>102</v>
      </c>
      <c r="B8" s="454" t="s">
        <v>3</v>
      </c>
      <c r="C8" s="454" t="s">
        <v>4</v>
      </c>
      <c r="D8" s="428" t="s">
        <v>105</v>
      </c>
      <c r="E8" s="428" t="s">
        <v>6</v>
      </c>
      <c r="F8" s="455" t="s">
        <v>7</v>
      </c>
      <c r="G8" s="428" t="s">
        <v>106</v>
      </c>
      <c r="H8" s="428" t="s">
        <v>6</v>
      </c>
      <c r="I8" s="428" t="s">
        <v>9</v>
      </c>
      <c r="J8" s="121"/>
      <c r="K8" s="428" t="s">
        <v>11</v>
      </c>
      <c r="L8" s="423" t="s">
        <v>91</v>
      </c>
      <c r="M8" s="423"/>
      <c r="N8" s="423"/>
      <c r="O8" s="423" t="s">
        <v>92</v>
      </c>
      <c r="P8" s="423"/>
      <c r="Q8" s="423"/>
      <c r="R8" s="423" t="s">
        <v>93</v>
      </c>
      <c r="S8" s="423"/>
      <c r="T8" s="423"/>
      <c r="U8" s="454" t="s">
        <v>94</v>
      </c>
      <c r="V8" s="454" t="s">
        <v>95</v>
      </c>
      <c r="W8" s="455" t="s">
        <v>96</v>
      </c>
      <c r="X8" s="454" t="s">
        <v>97</v>
      </c>
      <c r="Y8" s="456" t="s">
        <v>98</v>
      </c>
      <c r="Z8" s="428" t="s">
        <v>99</v>
      </c>
    </row>
    <row r="9" spans="1:26" s="150" customFormat="1" ht="39.75" customHeight="1">
      <c r="A9" s="455"/>
      <c r="B9" s="454"/>
      <c r="C9" s="454"/>
      <c r="D9" s="428"/>
      <c r="E9" s="428"/>
      <c r="F9" s="455"/>
      <c r="G9" s="428"/>
      <c r="H9" s="428"/>
      <c r="I9" s="428"/>
      <c r="J9" s="121"/>
      <c r="K9" s="428"/>
      <c r="L9" s="123" t="s">
        <v>100</v>
      </c>
      <c r="M9" s="124" t="s">
        <v>101</v>
      </c>
      <c r="N9" s="125" t="s">
        <v>102</v>
      </c>
      <c r="O9" s="123" t="s">
        <v>100</v>
      </c>
      <c r="P9" s="124" t="s">
        <v>101</v>
      </c>
      <c r="Q9" s="125" t="s">
        <v>102</v>
      </c>
      <c r="R9" s="123" t="s">
        <v>100</v>
      </c>
      <c r="S9" s="124" t="s">
        <v>101</v>
      </c>
      <c r="T9" s="125" t="s">
        <v>102</v>
      </c>
      <c r="U9" s="454"/>
      <c r="V9" s="454"/>
      <c r="W9" s="455"/>
      <c r="X9" s="454"/>
      <c r="Y9" s="456"/>
      <c r="Z9" s="428"/>
    </row>
    <row r="10" spans="1:26" s="150" customFormat="1" ht="39" customHeight="1">
      <c r="A10" s="151">
        <v>1</v>
      </c>
      <c r="B10" s="152"/>
      <c r="C10" s="73"/>
      <c r="D10" s="334" t="s">
        <v>197</v>
      </c>
      <c r="E10" s="171" t="s">
        <v>198</v>
      </c>
      <c r="F10" s="350">
        <v>3</v>
      </c>
      <c r="G10" s="250" t="s">
        <v>199</v>
      </c>
      <c r="H10" s="184" t="s">
        <v>200</v>
      </c>
      <c r="I10" s="182" t="s">
        <v>201</v>
      </c>
      <c r="J10" s="182" t="s">
        <v>19</v>
      </c>
      <c r="K10" s="207" t="s">
        <v>50</v>
      </c>
      <c r="L10" s="153">
        <v>265</v>
      </c>
      <c r="M10" s="154">
        <f>L10/3.7-IF($U10=1,0.5,IF($U10=2,1,0))</f>
        <v>71.62162162162161</v>
      </c>
      <c r="N10" s="102">
        <f>RANK(M10,M$10:M$10,0)</f>
        <v>1</v>
      </c>
      <c r="O10" s="153">
        <v>254.5</v>
      </c>
      <c r="P10" s="154">
        <f>O10/3.7-IF($U10=1,0.5,IF($U10=2,1,0))</f>
        <v>68.78378378378378</v>
      </c>
      <c r="Q10" s="102">
        <f>RANK(P10,P$10:P$10,0)</f>
        <v>1</v>
      </c>
      <c r="R10" s="153">
        <v>262</v>
      </c>
      <c r="S10" s="154">
        <f>R10/3.7-IF($U10=1,0.5,IF($U10=2,1,0))</f>
        <v>70.8108108108108</v>
      </c>
      <c r="T10" s="102">
        <f>RANK(S10,S$10:S$10,0)</f>
        <v>1</v>
      </c>
      <c r="U10" s="227"/>
      <c r="V10" s="228"/>
      <c r="W10" s="153">
        <f>L10+O10+R10</f>
        <v>781.5</v>
      </c>
      <c r="X10" s="228"/>
      <c r="Y10" s="154">
        <f>ROUND(SUM(M10,P10,S10)/3,3)</f>
        <v>70.405</v>
      </c>
      <c r="Z10" s="227" t="s">
        <v>112</v>
      </c>
    </row>
    <row r="11" spans="1:25" s="130" customFormat="1" ht="45.75" customHeight="1">
      <c r="A11" s="95"/>
      <c r="B11" s="95"/>
      <c r="C11" s="95"/>
      <c r="D11" s="95" t="s">
        <v>15</v>
      </c>
      <c r="E11" s="95"/>
      <c r="F11" s="95"/>
      <c r="G11" s="95"/>
      <c r="H11" s="95"/>
      <c r="J11" s="95"/>
      <c r="K11" s="71" t="s">
        <v>180</v>
      </c>
      <c r="L11" s="131"/>
      <c r="M11" s="95"/>
      <c r="N11" s="95"/>
      <c r="O11" s="132"/>
      <c r="P11" s="133"/>
      <c r="Q11" s="95"/>
      <c r="R11" s="132"/>
      <c r="S11" s="133"/>
      <c r="T11" s="95"/>
      <c r="U11" s="95"/>
      <c r="V11" s="95"/>
      <c r="W11" s="95"/>
      <c r="X11" s="95"/>
      <c r="Y11" s="133"/>
    </row>
    <row r="12" spans="1:26" s="84" customFormat="1" ht="32.25" customHeight="1">
      <c r="A12" s="93"/>
      <c r="B12" s="93"/>
      <c r="C12" s="93"/>
      <c r="D12" s="93" t="s">
        <v>86</v>
      </c>
      <c r="E12" s="93"/>
      <c r="F12" s="93"/>
      <c r="G12" s="93"/>
      <c r="H12" s="93"/>
      <c r="J12" s="93"/>
      <c r="K12" s="93" t="s">
        <v>181</v>
      </c>
      <c r="L12" s="111"/>
      <c r="M12" s="93"/>
      <c r="N12" s="93"/>
      <c r="O12" s="112"/>
      <c r="P12" s="113"/>
      <c r="Q12" s="93"/>
      <c r="R12" s="112"/>
      <c r="S12" s="113"/>
      <c r="T12" s="93"/>
      <c r="U12" s="93"/>
      <c r="V12" s="93"/>
      <c r="W12" s="93"/>
      <c r="X12" s="93"/>
      <c r="Y12" s="113"/>
      <c r="Z12" s="93"/>
    </row>
    <row r="13" spans="1:25" s="130" customFormat="1" ht="45.75" customHeight="1">
      <c r="A13" s="95"/>
      <c r="B13" s="95"/>
      <c r="C13" s="95"/>
      <c r="D13" s="95" t="s">
        <v>16</v>
      </c>
      <c r="E13" s="95"/>
      <c r="F13" s="95"/>
      <c r="G13" s="95"/>
      <c r="H13" s="95"/>
      <c r="J13" s="95"/>
      <c r="K13" s="71" t="s">
        <v>182</v>
      </c>
      <c r="L13" s="131"/>
      <c r="O13" s="132"/>
      <c r="P13" s="133"/>
      <c r="Q13" s="95"/>
      <c r="R13" s="132"/>
      <c r="S13" s="133"/>
      <c r="T13" s="95"/>
      <c r="U13" s="95"/>
      <c r="V13" s="95"/>
      <c r="W13" s="95"/>
      <c r="X13" s="95"/>
      <c r="Y13" s="133"/>
    </row>
  </sheetData>
  <sheetProtection/>
  <protectedRanges>
    <protectedRange sqref="K10" name="Диапазон1_3_1_1_3_11_1_1_3_1_1_2_1_3_4_1_6_1_1_1"/>
  </protectedRanges>
  <mergeCells count="25">
    <mergeCell ref="A1:Z1"/>
    <mergeCell ref="A2:Z2"/>
    <mergeCell ref="A3:Z3"/>
    <mergeCell ref="A4:Z4"/>
    <mergeCell ref="A5:Z5"/>
    <mergeCell ref="A6:Z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O8:Q8"/>
    <mergeCell ref="Z8:Z9"/>
    <mergeCell ref="R8:T8"/>
    <mergeCell ref="U8:U9"/>
    <mergeCell ref="V8:V9"/>
    <mergeCell ref="W8:W9"/>
    <mergeCell ref="X8:X9"/>
    <mergeCell ref="Y8:Y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"/>
  <sheetViews>
    <sheetView tabSelected="1" view="pageBreakPreview" zoomScale="85" zoomScaleSheetLayoutView="85" zoomScalePageLayoutView="0" workbookViewId="0" topLeftCell="A1">
      <selection activeCell="I8" sqref="I8:I9"/>
    </sheetView>
  </sheetViews>
  <sheetFormatPr defaultColWidth="9.140625" defaultRowHeight="12.75"/>
  <cols>
    <col min="1" max="1" width="3.7109375" style="138" customWidth="1"/>
    <col min="2" max="2" width="4.7109375" style="138" hidden="1" customWidth="1"/>
    <col min="3" max="3" width="6.7109375" style="138" hidden="1" customWidth="1"/>
    <col min="4" max="4" width="18.00390625" style="138" customWidth="1"/>
    <col min="5" max="5" width="8.421875" style="138" customWidth="1"/>
    <col min="6" max="6" width="4.7109375" style="138" customWidth="1"/>
    <col min="7" max="7" width="33.8515625" style="138" customWidth="1"/>
    <col min="8" max="8" width="8.7109375" style="138" customWidth="1"/>
    <col min="9" max="9" width="16.00390625" style="138" customWidth="1"/>
    <col min="10" max="10" width="1.8515625" style="138" hidden="1" customWidth="1"/>
    <col min="11" max="11" width="22.421875" style="138" customWidth="1"/>
    <col min="12" max="12" width="6.140625" style="156" customWidth="1"/>
    <col min="13" max="13" width="8.7109375" style="155" customWidth="1"/>
    <col min="14" max="14" width="3.7109375" style="138" customWidth="1"/>
    <col min="15" max="15" width="6.28125" style="156" customWidth="1"/>
    <col min="16" max="16" width="8.7109375" style="155" customWidth="1"/>
    <col min="17" max="17" width="3.7109375" style="138" customWidth="1"/>
    <col min="18" max="18" width="6.7109375" style="156" customWidth="1"/>
    <col min="19" max="19" width="8.7109375" style="155" customWidth="1"/>
    <col min="20" max="20" width="3.7109375" style="138" customWidth="1"/>
    <col min="21" max="22" width="4.8515625" style="138" customWidth="1"/>
    <col min="23" max="23" width="6.7109375" style="138" customWidth="1"/>
    <col min="24" max="24" width="6.7109375" style="138" hidden="1" customWidth="1"/>
    <col min="25" max="25" width="9.7109375" style="155" customWidth="1"/>
    <col min="26" max="26" width="7.421875" style="138" customWidth="1"/>
    <col min="27" max="16384" width="9.140625" style="138" customWidth="1"/>
  </cols>
  <sheetData>
    <row r="1" spans="1:26" s="74" customFormat="1" ht="62.25" customHeight="1">
      <c r="A1" s="409" t="s">
        <v>369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</row>
    <row r="2" spans="1:26" s="75" customFormat="1" ht="21" customHeight="1">
      <c r="A2" s="410" t="s">
        <v>71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</row>
    <row r="3" spans="1:26" s="76" customFormat="1" ht="15.75" customHeight="1">
      <c r="A3" s="411" t="s">
        <v>103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</row>
    <row r="4" spans="1:26" s="139" customFormat="1" ht="20.25" customHeight="1">
      <c r="A4" s="457" t="s">
        <v>323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  <c r="Z4" s="458"/>
    </row>
    <row r="5" spans="1:26" s="139" customFormat="1" ht="20.25" customHeight="1">
      <c r="A5" s="419" t="s">
        <v>111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</row>
    <row r="6" spans="1:26" s="84" customFormat="1" ht="18.75" customHeight="1">
      <c r="A6" s="413" t="s">
        <v>345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</row>
    <row r="7" spans="1:26" s="146" customFormat="1" ht="15" customHeight="1">
      <c r="A7" s="140" t="s">
        <v>17</v>
      </c>
      <c r="B7" s="141"/>
      <c r="C7" s="141"/>
      <c r="D7" s="142"/>
      <c r="E7" s="142"/>
      <c r="F7" s="142"/>
      <c r="G7" s="142"/>
      <c r="H7" s="142"/>
      <c r="I7" s="143"/>
      <c r="J7" s="143"/>
      <c r="K7" s="141"/>
      <c r="L7" s="144"/>
      <c r="M7" s="145"/>
      <c r="O7" s="144"/>
      <c r="P7" s="147"/>
      <c r="R7" s="144"/>
      <c r="S7" s="147"/>
      <c r="W7" s="225" t="s">
        <v>324</v>
      </c>
      <c r="Y7" s="148"/>
      <c r="Z7" s="149"/>
    </row>
    <row r="8" spans="1:26" s="150" customFormat="1" ht="19.5" customHeight="1">
      <c r="A8" s="455" t="s">
        <v>102</v>
      </c>
      <c r="B8" s="454" t="s">
        <v>3</v>
      </c>
      <c r="C8" s="454" t="s">
        <v>4</v>
      </c>
      <c r="D8" s="428" t="s">
        <v>105</v>
      </c>
      <c r="E8" s="428" t="s">
        <v>6</v>
      </c>
      <c r="F8" s="455" t="s">
        <v>7</v>
      </c>
      <c r="G8" s="428" t="s">
        <v>106</v>
      </c>
      <c r="H8" s="428" t="s">
        <v>6</v>
      </c>
      <c r="I8" s="428" t="s">
        <v>9</v>
      </c>
      <c r="J8" s="214"/>
      <c r="K8" s="428" t="s">
        <v>11</v>
      </c>
      <c r="L8" s="423" t="s">
        <v>91</v>
      </c>
      <c r="M8" s="423"/>
      <c r="N8" s="423"/>
      <c r="O8" s="423" t="s">
        <v>92</v>
      </c>
      <c r="P8" s="423"/>
      <c r="Q8" s="423"/>
      <c r="R8" s="423" t="s">
        <v>93</v>
      </c>
      <c r="S8" s="423"/>
      <c r="T8" s="423"/>
      <c r="U8" s="454" t="s">
        <v>94</v>
      </c>
      <c r="V8" s="454" t="s">
        <v>95</v>
      </c>
      <c r="W8" s="455" t="s">
        <v>96</v>
      </c>
      <c r="X8" s="454" t="s">
        <v>97</v>
      </c>
      <c r="Y8" s="456" t="s">
        <v>98</v>
      </c>
      <c r="Z8" s="428" t="s">
        <v>99</v>
      </c>
    </row>
    <row r="9" spans="1:26" s="150" customFormat="1" ht="39.75" customHeight="1">
      <c r="A9" s="455"/>
      <c r="B9" s="454"/>
      <c r="C9" s="454"/>
      <c r="D9" s="428"/>
      <c r="E9" s="428"/>
      <c r="F9" s="455"/>
      <c r="G9" s="428"/>
      <c r="H9" s="428"/>
      <c r="I9" s="428"/>
      <c r="J9" s="214"/>
      <c r="K9" s="428"/>
      <c r="L9" s="123" t="s">
        <v>100</v>
      </c>
      <c r="M9" s="124" t="s">
        <v>101</v>
      </c>
      <c r="N9" s="125" t="s">
        <v>102</v>
      </c>
      <c r="O9" s="123" t="s">
        <v>100</v>
      </c>
      <c r="P9" s="124" t="s">
        <v>101</v>
      </c>
      <c r="Q9" s="125" t="s">
        <v>102</v>
      </c>
      <c r="R9" s="123" t="s">
        <v>100</v>
      </c>
      <c r="S9" s="124" t="s">
        <v>101</v>
      </c>
      <c r="T9" s="125" t="s">
        <v>102</v>
      </c>
      <c r="U9" s="454"/>
      <c r="V9" s="454"/>
      <c r="W9" s="455"/>
      <c r="X9" s="454"/>
      <c r="Y9" s="456"/>
      <c r="Z9" s="428"/>
    </row>
    <row r="10" spans="1:26" s="150" customFormat="1" ht="39" customHeight="1">
      <c r="A10" s="151">
        <v>1</v>
      </c>
      <c r="B10" s="152"/>
      <c r="C10" s="73"/>
      <c r="D10" s="334" t="s">
        <v>197</v>
      </c>
      <c r="E10" s="171" t="s">
        <v>198</v>
      </c>
      <c r="F10" s="350">
        <v>3</v>
      </c>
      <c r="G10" s="250" t="s">
        <v>199</v>
      </c>
      <c r="H10" s="184" t="s">
        <v>200</v>
      </c>
      <c r="I10" s="182" t="s">
        <v>201</v>
      </c>
      <c r="J10" s="182" t="s">
        <v>19</v>
      </c>
      <c r="K10" s="207" t="s">
        <v>50</v>
      </c>
      <c r="L10" s="153">
        <v>265</v>
      </c>
      <c r="M10" s="154">
        <f>L10/3.7-IF($U10=1,0.5,IF($U10=2,1,0))</f>
        <v>71.62162162162161</v>
      </c>
      <c r="N10" s="102">
        <f>RANK(M10,M$10:M$10,0)</f>
        <v>1</v>
      </c>
      <c r="O10" s="153">
        <v>254.5</v>
      </c>
      <c r="P10" s="154">
        <f>O10/3.7-IF($U10=1,0.5,IF($U10=2,1,0))</f>
        <v>68.78378378378378</v>
      </c>
      <c r="Q10" s="102">
        <f>RANK(P10,P$10:P$10,0)</f>
        <v>1</v>
      </c>
      <c r="R10" s="153">
        <v>262</v>
      </c>
      <c r="S10" s="154">
        <f>R10/3.7-IF($U10=1,0.5,IF($U10=2,1,0))</f>
        <v>70.8108108108108</v>
      </c>
      <c r="T10" s="102">
        <f>RANK(S10,S$10:S$10,0)</f>
        <v>1</v>
      </c>
      <c r="U10" s="298"/>
      <c r="V10" s="299"/>
      <c r="W10" s="153">
        <f>L10+O10+R10</f>
        <v>781.5</v>
      </c>
      <c r="X10" s="299"/>
      <c r="Y10" s="154">
        <f>ROUND(SUM(M10,P10,S10)/3,3)</f>
        <v>70.405</v>
      </c>
      <c r="Z10" s="298" t="s">
        <v>112</v>
      </c>
    </row>
    <row r="11" spans="1:25" s="130" customFormat="1" ht="45.75" customHeight="1">
      <c r="A11" s="95"/>
      <c r="B11" s="95"/>
      <c r="C11" s="95"/>
      <c r="D11" s="95" t="s">
        <v>15</v>
      </c>
      <c r="E11" s="95"/>
      <c r="F11" s="95"/>
      <c r="G11" s="95"/>
      <c r="H11" s="95"/>
      <c r="J11" s="95"/>
      <c r="K11" s="71" t="s">
        <v>180</v>
      </c>
      <c r="L11" s="131"/>
      <c r="M11" s="95"/>
      <c r="N11" s="95"/>
      <c r="O11" s="132"/>
      <c r="P11" s="133"/>
      <c r="Q11" s="95"/>
      <c r="R11" s="132"/>
      <c r="S11" s="133"/>
      <c r="T11" s="95"/>
      <c r="U11" s="95"/>
      <c r="V11" s="95"/>
      <c r="W11" s="95"/>
      <c r="X11" s="95"/>
      <c r="Y11" s="133"/>
    </row>
    <row r="12" spans="1:26" s="84" customFormat="1" ht="32.25" customHeight="1">
      <c r="A12" s="93"/>
      <c r="B12" s="93"/>
      <c r="C12" s="93"/>
      <c r="D12" s="93" t="s">
        <v>86</v>
      </c>
      <c r="E12" s="93"/>
      <c r="F12" s="93"/>
      <c r="G12" s="93"/>
      <c r="H12" s="93"/>
      <c r="J12" s="93"/>
      <c r="K12" s="93" t="s">
        <v>181</v>
      </c>
      <c r="L12" s="111"/>
      <c r="M12" s="93"/>
      <c r="N12" s="93"/>
      <c r="O12" s="112"/>
      <c r="P12" s="113"/>
      <c r="Q12" s="93"/>
      <c r="R12" s="112"/>
      <c r="S12" s="113"/>
      <c r="T12" s="93"/>
      <c r="U12" s="93"/>
      <c r="V12" s="93"/>
      <c r="W12" s="93"/>
      <c r="X12" s="93"/>
      <c r="Y12" s="113"/>
      <c r="Z12" s="93"/>
    </row>
    <row r="13" spans="1:25" s="130" customFormat="1" ht="45.75" customHeight="1">
      <c r="A13" s="95"/>
      <c r="B13" s="95"/>
      <c r="C13" s="95"/>
      <c r="D13" s="95" t="s">
        <v>16</v>
      </c>
      <c r="E13" s="95"/>
      <c r="F13" s="95"/>
      <c r="G13" s="95"/>
      <c r="H13" s="95"/>
      <c r="J13" s="95"/>
      <c r="K13" s="71" t="s">
        <v>182</v>
      </c>
      <c r="L13" s="131"/>
      <c r="O13" s="132"/>
      <c r="P13" s="133"/>
      <c r="Q13" s="95"/>
      <c r="R13" s="132"/>
      <c r="S13" s="133"/>
      <c r="T13" s="95"/>
      <c r="U13" s="95"/>
      <c r="V13" s="95"/>
      <c r="W13" s="95"/>
      <c r="X13" s="95"/>
      <c r="Y13" s="133"/>
    </row>
  </sheetData>
  <sheetProtection/>
  <protectedRanges>
    <protectedRange sqref="K10" name="Диапазон1_3_1_1_3_11_1_1_3_1_1_2_1_3_4_1_6_1_1_1"/>
  </protectedRanges>
  <mergeCells count="25">
    <mergeCell ref="Z8:Z9"/>
    <mergeCell ref="R8:T8"/>
    <mergeCell ref="U8:U9"/>
    <mergeCell ref="V8:V9"/>
    <mergeCell ref="W8:W9"/>
    <mergeCell ref="X8:X9"/>
    <mergeCell ref="Y8:Y9"/>
    <mergeCell ref="G8:G9"/>
    <mergeCell ref="H8:H9"/>
    <mergeCell ref="I8:I9"/>
    <mergeCell ref="K8:K9"/>
    <mergeCell ref="L8:N8"/>
    <mergeCell ref="O8:Q8"/>
    <mergeCell ref="A8:A9"/>
    <mergeCell ref="B8:B9"/>
    <mergeCell ref="C8:C9"/>
    <mergeCell ref="D8:D9"/>
    <mergeCell ref="E8:E9"/>
    <mergeCell ref="F8:F9"/>
    <mergeCell ref="A1:Z1"/>
    <mergeCell ref="A2:Z2"/>
    <mergeCell ref="A3:Z3"/>
    <mergeCell ref="A4:Z4"/>
    <mergeCell ref="A5:Z5"/>
    <mergeCell ref="A6:Z6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33"/>
  <sheetViews>
    <sheetView view="pageBreakPreview" zoomScale="80" zoomScaleNormal="75" zoomScaleSheetLayoutView="80" zoomScalePageLayoutView="0" workbookViewId="0" topLeftCell="A8">
      <selection activeCell="K16" sqref="K16"/>
    </sheetView>
  </sheetViews>
  <sheetFormatPr defaultColWidth="9.140625" defaultRowHeight="12.75"/>
  <cols>
    <col min="1" max="1" width="5.57421875" style="130" customWidth="1"/>
    <col min="2" max="2" width="4.7109375" style="130" hidden="1" customWidth="1"/>
    <col min="3" max="3" width="9.00390625" style="130" customWidth="1"/>
    <col min="4" max="4" width="17.00390625" style="130" customWidth="1"/>
    <col min="5" max="5" width="8.7109375" style="130" customWidth="1"/>
    <col min="6" max="6" width="7.57421875" style="130" customWidth="1"/>
    <col min="7" max="7" width="38.7109375" style="130" customWidth="1"/>
    <col min="8" max="8" width="8.7109375" style="137" customWidth="1"/>
    <col min="9" max="9" width="15.140625" style="130" customWidth="1"/>
    <col min="10" max="10" width="12.7109375" style="130" hidden="1" customWidth="1"/>
    <col min="11" max="11" width="23.421875" style="130" customWidth="1"/>
    <col min="12" max="12" width="6.7109375" style="134" customWidth="1"/>
    <col min="13" max="13" width="9.8515625" style="135" customWidth="1"/>
    <col min="14" max="14" width="3.7109375" style="130" hidden="1" customWidth="1"/>
    <col min="15" max="15" width="6.8515625" style="134" customWidth="1"/>
    <col min="16" max="16" width="9.8515625" style="135" customWidth="1"/>
    <col min="17" max="17" width="3.7109375" style="130" hidden="1" customWidth="1"/>
    <col min="18" max="18" width="6.8515625" style="134" customWidth="1"/>
    <col min="19" max="19" width="9.57421875" style="135" customWidth="1"/>
    <col min="20" max="20" width="3.7109375" style="130" hidden="1" customWidth="1"/>
    <col min="21" max="22" width="4.8515625" style="130" customWidth="1"/>
    <col min="23" max="23" width="7.28125" style="130" customWidth="1"/>
    <col min="24" max="24" width="7.00390625" style="130" hidden="1" customWidth="1"/>
    <col min="25" max="25" width="12.00390625" style="135" customWidth="1"/>
    <col min="26" max="26" width="7.00390625" style="130" hidden="1" customWidth="1"/>
    <col min="27" max="16384" width="9.140625" style="130" customWidth="1"/>
  </cols>
  <sheetData>
    <row r="1" spans="1:26" s="74" customFormat="1" ht="54" customHeight="1">
      <c r="A1" s="409" t="s">
        <v>319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</row>
    <row r="2" spans="1:26" s="75" customFormat="1" ht="15.75" customHeight="1">
      <c r="A2" s="410" t="s">
        <v>71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</row>
    <row r="3" spans="1:26" s="76" customFormat="1" ht="15.75" customHeight="1">
      <c r="A3" s="411" t="s">
        <v>103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</row>
    <row r="4" spans="1:26" s="76" customFormat="1" ht="15.75" customHeight="1">
      <c r="A4" s="411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</row>
    <row r="5" spans="1:26" s="76" customFormat="1" ht="15.75" customHeight="1">
      <c r="A5" s="453" t="s">
        <v>350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</row>
    <row r="6" spans="1:26" s="84" customFormat="1" ht="18.75" customHeight="1">
      <c r="A6" s="413" t="s">
        <v>345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</row>
    <row r="7" spans="1:26" s="80" customFormat="1" ht="15" customHeight="1">
      <c r="A7" s="24" t="s">
        <v>17</v>
      </c>
      <c r="B7" s="77"/>
      <c r="C7" s="78"/>
      <c r="D7" s="78"/>
      <c r="E7" s="78"/>
      <c r="F7" s="78"/>
      <c r="G7" s="78"/>
      <c r="H7" s="78"/>
      <c r="I7" s="79"/>
      <c r="J7" s="79"/>
      <c r="V7" s="414" t="s">
        <v>351</v>
      </c>
      <c r="W7" s="414"/>
      <c r="X7" s="414"/>
      <c r="Y7" s="414"/>
      <c r="Z7" s="414"/>
    </row>
    <row r="8" spans="1:26" s="122" customFormat="1" ht="19.5" customHeight="1">
      <c r="A8" s="436" t="s">
        <v>102</v>
      </c>
      <c r="B8" s="445" t="s">
        <v>4</v>
      </c>
      <c r="C8" s="443" t="s">
        <v>107</v>
      </c>
      <c r="D8" s="435" t="s">
        <v>105</v>
      </c>
      <c r="E8" s="435" t="s">
        <v>6</v>
      </c>
      <c r="F8" s="436" t="s">
        <v>7</v>
      </c>
      <c r="G8" s="435" t="s">
        <v>106</v>
      </c>
      <c r="H8" s="440" t="s">
        <v>6</v>
      </c>
      <c r="I8" s="435" t="s">
        <v>9</v>
      </c>
      <c r="J8" s="435"/>
      <c r="K8" s="435" t="s">
        <v>11</v>
      </c>
      <c r="L8" s="437" t="s">
        <v>91</v>
      </c>
      <c r="M8" s="438"/>
      <c r="N8" s="439"/>
      <c r="O8" s="437" t="s">
        <v>92</v>
      </c>
      <c r="P8" s="438"/>
      <c r="Q8" s="439"/>
      <c r="R8" s="437" t="s">
        <v>93</v>
      </c>
      <c r="S8" s="438"/>
      <c r="T8" s="439"/>
      <c r="U8" s="451" t="s">
        <v>94</v>
      </c>
      <c r="V8" s="443" t="s">
        <v>95</v>
      </c>
      <c r="W8" s="436" t="s">
        <v>96</v>
      </c>
      <c r="X8" s="445" t="s">
        <v>97</v>
      </c>
      <c r="Y8" s="446" t="s">
        <v>98</v>
      </c>
      <c r="Z8" s="441" t="s">
        <v>108</v>
      </c>
    </row>
    <row r="9" spans="1:26" s="122" customFormat="1" ht="39.75" customHeight="1">
      <c r="A9" s="436"/>
      <c r="B9" s="445"/>
      <c r="C9" s="444"/>
      <c r="D9" s="435"/>
      <c r="E9" s="435"/>
      <c r="F9" s="436"/>
      <c r="G9" s="435"/>
      <c r="H9" s="440"/>
      <c r="I9" s="435"/>
      <c r="J9" s="435"/>
      <c r="K9" s="435"/>
      <c r="L9" s="123" t="s">
        <v>100</v>
      </c>
      <c r="M9" s="124" t="s">
        <v>101</v>
      </c>
      <c r="N9" s="125" t="s">
        <v>102</v>
      </c>
      <c r="O9" s="123" t="s">
        <v>100</v>
      </c>
      <c r="P9" s="124" t="s">
        <v>101</v>
      </c>
      <c r="Q9" s="125" t="s">
        <v>102</v>
      </c>
      <c r="R9" s="123" t="s">
        <v>100</v>
      </c>
      <c r="S9" s="124" t="s">
        <v>101</v>
      </c>
      <c r="T9" s="125" t="s">
        <v>102</v>
      </c>
      <c r="U9" s="452"/>
      <c r="V9" s="444"/>
      <c r="W9" s="436"/>
      <c r="X9" s="445"/>
      <c r="Y9" s="446"/>
      <c r="Z9" s="442"/>
    </row>
    <row r="10" spans="1:26" s="122" customFormat="1" ht="30" customHeight="1" hidden="1">
      <c r="A10" s="447" t="s">
        <v>109</v>
      </c>
      <c r="B10" s="448"/>
      <c r="C10" s="448"/>
      <c r="D10" s="448"/>
      <c r="E10" s="448"/>
      <c r="F10" s="448"/>
      <c r="G10" s="448"/>
      <c r="H10" s="448"/>
      <c r="I10" s="448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9"/>
    </row>
    <row r="11" spans="1:26" s="150" customFormat="1" ht="24.75" customHeight="1" hidden="1">
      <c r="A11" s="450" t="s">
        <v>110</v>
      </c>
      <c r="B11" s="450"/>
      <c r="C11" s="450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450"/>
      <c r="Z11" s="450"/>
    </row>
    <row r="12" spans="1:26" s="150" customFormat="1" ht="17.25" customHeight="1" hidden="1">
      <c r="A12" s="459" t="s">
        <v>111</v>
      </c>
      <c r="B12" s="459"/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59"/>
      <c r="P12" s="459"/>
      <c r="Q12" s="459"/>
      <c r="R12" s="459"/>
      <c r="S12" s="459"/>
      <c r="T12" s="459"/>
      <c r="U12" s="459"/>
      <c r="V12" s="459"/>
      <c r="W12" s="459"/>
      <c r="X12" s="459"/>
      <c r="Y12" s="459"/>
      <c r="Z12" s="459"/>
    </row>
    <row r="13" spans="1:26" s="150" customFormat="1" ht="39" customHeight="1">
      <c r="A13" s="108" t="s">
        <v>112</v>
      </c>
      <c r="B13" s="299"/>
      <c r="C13" s="73" t="s">
        <v>352</v>
      </c>
      <c r="D13" s="81" t="s">
        <v>126</v>
      </c>
      <c r="E13" s="83" t="s">
        <v>67</v>
      </c>
      <c r="F13" s="222" t="s">
        <v>26</v>
      </c>
      <c r="G13" s="215" t="s">
        <v>174</v>
      </c>
      <c r="H13" s="218" t="s">
        <v>28</v>
      </c>
      <c r="I13" s="203" t="s">
        <v>22</v>
      </c>
      <c r="J13" s="136" t="s">
        <v>22</v>
      </c>
      <c r="K13" s="30" t="s">
        <v>20</v>
      </c>
      <c r="L13" s="386">
        <v>176.5</v>
      </c>
      <c r="M13" s="387">
        <f>L13/2.6-IF($U13=1,0.5,IF($U13=2,1,0))</f>
        <v>67.88461538461539</v>
      </c>
      <c r="N13" s="388"/>
      <c r="O13" s="386">
        <v>176.5</v>
      </c>
      <c r="P13" s="387">
        <f>O13/2.6-IF($U13=1,0.5,IF($U13=2,1,0))</f>
        <v>67.88461538461539</v>
      </c>
      <c r="Q13" s="389"/>
      <c r="R13" s="386">
        <v>177</v>
      </c>
      <c r="S13" s="387">
        <f>R13/2.6-IF($U13=1,0.5,IF($U13=2,1,0))</f>
        <v>68.07692307692308</v>
      </c>
      <c r="T13" s="389"/>
      <c r="U13" s="390"/>
      <c r="V13" s="390"/>
      <c r="W13" s="386">
        <f>L13+O13+R13</f>
        <v>530</v>
      </c>
      <c r="X13" s="391"/>
      <c r="Y13" s="387">
        <f>ROUND(SUM(M13,P13,S13)/3,3)</f>
        <v>67.949</v>
      </c>
      <c r="Z13" s="239"/>
    </row>
    <row r="14" spans="1:26" s="150" customFormat="1" ht="39" customHeight="1">
      <c r="A14" s="108" t="s">
        <v>112</v>
      </c>
      <c r="B14" s="152"/>
      <c r="C14" s="333" t="s">
        <v>196</v>
      </c>
      <c r="D14" s="179" t="s">
        <v>305</v>
      </c>
      <c r="E14" s="186" t="s">
        <v>306</v>
      </c>
      <c r="F14" s="208" t="s">
        <v>26</v>
      </c>
      <c r="G14" s="181" t="s">
        <v>308</v>
      </c>
      <c r="H14" s="27" t="s">
        <v>309</v>
      </c>
      <c r="I14" s="28" t="s">
        <v>310</v>
      </c>
      <c r="J14" s="344" t="s">
        <v>27</v>
      </c>
      <c r="K14" s="176" t="s">
        <v>316</v>
      </c>
      <c r="L14" s="386">
        <v>191</v>
      </c>
      <c r="M14" s="387">
        <f>L14/3-IF($U14=1,0.5,IF($U14=2,1,0))</f>
        <v>63.666666666666664</v>
      </c>
      <c r="N14" s="388"/>
      <c r="O14" s="386">
        <v>190.5</v>
      </c>
      <c r="P14" s="387">
        <f>O14/3-IF($U14=1,0.5,IF($U14=2,1,0))</f>
        <v>63.5</v>
      </c>
      <c r="Q14" s="389"/>
      <c r="R14" s="386">
        <v>192</v>
      </c>
      <c r="S14" s="387">
        <f>R14/3-IF($U14=1,0.5,IF($U14=2,1,0))</f>
        <v>64</v>
      </c>
      <c r="T14" s="389"/>
      <c r="U14" s="390"/>
      <c r="V14" s="390"/>
      <c r="W14" s="386">
        <f>L14+O14+R14</f>
        <v>573.5</v>
      </c>
      <c r="X14" s="391"/>
      <c r="Y14" s="387">
        <f>ROUND(SUM(M14,P14,S14)/3,3)</f>
        <v>63.722</v>
      </c>
      <c r="Z14" s="377" t="s">
        <v>112</v>
      </c>
    </row>
    <row r="15" spans="1:26" s="150" customFormat="1" ht="37.5" customHeight="1">
      <c r="A15" s="108" t="s">
        <v>112</v>
      </c>
      <c r="B15" s="152"/>
      <c r="C15" s="333" t="s">
        <v>225</v>
      </c>
      <c r="D15" s="179" t="s">
        <v>232</v>
      </c>
      <c r="E15" s="186" t="s">
        <v>349</v>
      </c>
      <c r="F15" s="308" t="s">
        <v>26</v>
      </c>
      <c r="G15" s="301" t="s">
        <v>233</v>
      </c>
      <c r="H15" s="385" t="s">
        <v>336</v>
      </c>
      <c r="I15" s="310" t="s">
        <v>234</v>
      </c>
      <c r="J15" s="311" t="s">
        <v>235</v>
      </c>
      <c r="K15" s="312" t="s">
        <v>236</v>
      </c>
      <c r="L15" s="386">
        <v>147.5</v>
      </c>
      <c r="M15" s="387">
        <f>L15/2.2-IF($U15=1,0.5,IF($U15=2,1,0))</f>
        <v>67.04545454545455</v>
      </c>
      <c r="N15" s="388"/>
      <c r="O15" s="386">
        <v>146.5</v>
      </c>
      <c r="P15" s="387">
        <f>O15/2.2-IF($U15=1,0.5,IF($U15=2,1,0))</f>
        <v>66.59090909090908</v>
      </c>
      <c r="Q15" s="389"/>
      <c r="R15" s="386">
        <v>147</v>
      </c>
      <c r="S15" s="387">
        <f>R15/2.2-IF($U15=1,0.5,IF($U15=2,1,0))</f>
        <v>66.81818181818181</v>
      </c>
      <c r="T15" s="389"/>
      <c r="U15" s="390"/>
      <c r="V15" s="391"/>
      <c r="W15" s="386">
        <f>L15+O15+R15</f>
        <v>441</v>
      </c>
      <c r="X15" s="391"/>
      <c r="Y15" s="387">
        <f>ROUND(SUM(M15,P15,S15)/3,3)</f>
        <v>66.818</v>
      </c>
      <c r="Z15" s="377" t="s">
        <v>112</v>
      </c>
    </row>
    <row r="16" spans="1:26" s="84" customFormat="1" ht="48" customHeight="1">
      <c r="A16" s="93"/>
      <c r="B16" s="93"/>
      <c r="C16" s="93"/>
      <c r="D16" s="93" t="s">
        <v>15</v>
      </c>
      <c r="E16" s="93"/>
      <c r="F16" s="93"/>
      <c r="G16" s="93"/>
      <c r="H16" s="93"/>
      <c r="J16" s="93"/>
      <c r="K16" s="71" t="s">
        <v>180</v>
      </c>
      <c r="L16" s="111"/>
      <c r="M16" s="93"/>
      <c r="N16" s="93"/>
      <c r="O16" s="112"/>
      <c r="P16" s="113"/>
      <c r="Q16" s="93"/>
      <c r="R16" s="112"/>
      <c r="S16" s="113"/>
      <c r="T16" s="93"/>
      <c r="U16" s="93"/>
      <c r="V16" s="93"/>
      <c r="W16" s="93"/>
      <c r="X16" s="93"/>
      <c r="Y16" s="113"/>
      <c r="Z16" s="93"/>
    </row>
    <row r="17" spans="1:26" s="84" customFormat="1" ht="32.25" customHeight="1">
      <c r="A17" s="93"/>
      <c r="B17" s="93"/>
      <c r="C17" s="93"/>
      <c r="D17" s="93" t="s">
        <v>86</v>
      </c>
      <c r="E17" s="93"/>
      <c r="F17" s="93"/>
      <c r="G17" s="93"/>
      <c r="H17" s="93"/>
      <c r="J17" s="93"/>
      <c r="K17" s="93" t="s">
        <v>181</v>
      </c>
      <c r="L17" s="111"/>
      <c r="M17" s="93"/>
      <c r="N17" s="93"/>
      <c r="O17" s="112"/>
      <c r="P17" s="113"/>
      <c r="Q17" s="93"/>
      <c r="R17" s="112"/>
      <c r="S17" s="113"/>
      <c r="T17" s="93"/>
      <c r="U17" s="93"/>
      <c r="V17" s="93"/>
      <c r="W17" s="93"/>
      <c r="X17" s="93"/>
      <c r="Y17" s="113"/>
      <c r="Z17" s="93"/>
    </row>
    <row r="18" spans="1:26" s="84" customFormat="1" ht="48" customHeight="1">
      <c r="A18" s="93"/>
      <c r="B18" s="93"/>
      <c r="C18" s="93"/>
      <c r="D18" s="93" t="s">
        <v>16</v>
      </c>
      <c r="E18" s="93"/>
      <c r="F18" s="93"/>
      <c r="G18" s="93"/>
      <c r="H18" s="93"/>
      <c r="J18" s="93"/>
      <c r="K18" s="71" t="s">
        <v>182</v>
      </c>
      <c r="L18" s="111"/>
      <c r="O18" s="112"/>
      <c r="P18" s="113"/>
      <c r="Q18" s="93"/>
      <c r="R18" s="112"/>
      <c r="S18" s="113"/>
      <c r="T18" s="93"/>
      <c r="U18" s="93"/>
      <c r="V18" s="93"/>
      <c r="W18" s="93"/>
      <c r="X18" s="93"/>
      <c r="Y18" s="113"/>
      <c r="Z18" s="93"/>
    </row>
    <row r="19" spans="1:26" s="84" customFormat="1" ht="48" customHeight="1">
      <c r="A19" s="93"/>
      <c r="B19" s="93"/>
      <c r="C19" s="93"/>
      <c r="D19" s="93"/>
      <c r="E19" s="93"/>
      <c r="F19" s="93"/>
      <c r="G19" s="93"/>
      <c r="H19" s="93"/>
      <c r="J19" s="93"/>
      <c r="K19" s="71"/>
      <c r="L19" s="111"/>
      <c r="M19" s="93"/>
      <c r="N19" s="93"/>
      <c r="O19" s="112"/>
      <c r="P19" s="113"/>
      <c r="Q19" s="93"/>
      <c r="R19" s="112"/>
      <c r="S19" s="113"/>
      <c r="T19" s="93"/>
      <c r="U19" s="93"/>
      <c r="V19" s="93"/>
      <c r="W19" s="93"/>
      <c r="X19" s="93"/>
      <c r="Y19" s="113"/>
      <c r="Z19" s="93"/>
    </row>
    <row r="20" spans="11:13" ht="12.75">
      <c r="K20" s="95"/>
      <c r="L20" s="131"/>
      <c r="M20" s="95"/>
    </row>
    <row r="21" spans="11:13" ht="12.75">
      <c r="K21" s="95"/>
      <c r="L21" s="131"/>
      <c r="M21" s="95"/>
    </row>
    <row r="32" ht="12.75">
      <c r="F32" s="93"/>
    </row>
    <row r="33" ht="12.75">
      <c r="F33" s="93"/>
    </row>
  </sheetData>
  <sheetProtection/>
  <protectedRanges>
    <protectedRange sqref="K15" name="Диапазон1_3_1_1_3_11_1_1_3_1_1_2_1_3_3_1_1_4_1_1"/>
  </protectedRanges>
  <mergeCells count="30">
    <mergeCell ref="A11:Z11"/>
    <mergeCell ref="A12:Z12"/>
    <mergeCell ref="V8:V9"/>
    <mergeCell ref="W8:W9"/>
    <mergeCell ref="X8:X9"/>
    <mergeCell ref="Y8:Y9"/>
    <mergeCell ref="Z8:Z9"/>
    <mergeCell ref="A10:Z10"/>
    <mergeCell ref="J8:J9"/>
    <mergeCell ref="K8:K9"/>
    <mergeCell ref="L8:N8"/>
    <mergeCell ref="O8:Q8"/>
    <mergeCell ref="R8:T8"/>
    <mergeCell ref="U8:U9"/>
    <mergeCell ref="V7:Z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:Z1"/>
    <mergeCell ref="A2:Z2"/>
    <mergeCell ref="A3:Z3"/>
    <mergeCell ref="A4:Z4"/>
    <mergeCell ref="A5:Z5"/>
    <mergeCell ref="A6:Z6"/>
  </mergeCells>
  <printOptions/>
  <pageMargins left="0.1968503937007874" right="0.1968503937007874" top="0" bottom="0.1968503937007874" header="0" footer="0.31496062992125984"/>
  <pageSetup fitToHeight="2" fitToWidth="1" horizontalDpi="600" verticalDpi="600" orientation="landscape" paperSize="9" scale="6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0">
      <selection activeCell="D23" sqref="D23"/>
    </sheetView>
  </sheetViews>
  <sheetFormatPr defaultColWidth="8.8515625" defaultRowHeight="12.75"/>
  <cols>
    <col min="1" max="1" width="26.140625" style="86" customWidth="1"/>
    <col min="2" max="2" width="19.28125" style="86" customWidth="1"/>
    <col min="3" max="3" width="10.140625" style="86" customWidth="1"/>
    <col min="4" max="4" width="23.421875" style="86" customWidth="1"/>
    <col min="5" max="5" width="19.28125" style="86" customWidth="1"/>
    <col min="6" max="16384" width="8.8515625" style="86" customWidth="1"/>
  </cols>
  <sheetData>
    <row r="1" spans="1:12" ht="62.25" customHeight="1">
      <c r="A1" s="396" t="s">
        <v>325</v>
      </c>
      <c r="B1" s="396"/>
      <c r="C1" s="396"/>
      <c r="D1" s="396"/>
      <c r="E1" s="396"/>
      <c r="F1" s="159"/>
      <c r="G1" s="159"/>
      <c r="H1" s="159"/>
      <c r="I1" s="159"/>
      <c r="J1" s="159"/>
      <c r="K1" s="159"/>
      <c r="L1" s="159"/>
    </row>
    <row r="2" spans="1:10" ht="26.25" customHeight="1">
      <c r="A2" s="460" t="s">
        <v>326</v>
      </c>
      <c r="B2" s="460"/>
      <c r="C2" s="460"/>
      <c r="D2" s="460"/>
      <c r="E2" s="460"/>
      <c r="F2" s="85"/>
      <c r="G2" s="85"/>
      <c r="H2" s="85"/>
      <c r="I2" s="85"/>
      <c r="J2" s="85"/>
    </row>
    <row r="3" ht="21.75" customHeight="1">
      <c r="A3" s="87" t="s">
        <v>74</v>
      </c>
    </row>
    <row r="4" spans="1:5" ht="21.75" customHeight="1">
      <c r="A4" s="88" t="s">
        <v>75</v>
      </c>
      <c r="B4" s="89" t="s">
        <v>76</v>
      </c>
      <c r="C4" s="89" t="s">
        <v>77</v>
      </c>
      <c r="D4" s="89" t="s">
        <v>78</v>
      </c>
      <c r="E4" s="89" t="s">
        <v>79</v>
      </c>
    </row>
    <row r="5" spans="1:5" ht="27" customHeight="1">
      <c r="A5" s="90" t="s">
        <v>80</v>
      </c>
      <c r="B5" s="90" t="s">
        <v>327</v>
      </c>
      <c r="C5" s="90" t="s">
        <v>81</v>
      </c>
      <c r="D5" s="90" t="s">
        <v>85</v>
      </c>
      <c r="E5" s="91"/>
    </row>
    <row r="6" spans="1:5" ht="27" customHeight="1">
      <c r="A6" s="92" t="s">
        <v>83</v>
      </c>
      <c r="B6" s="90" t="s">
        <v>328</v>
      </c>
      <c r="C6" s="90" t="s">
        <v>81</v>
      </c>
      <c r="D6" s="90" t="s">
        <v>329</v>
      </c>
      <c r="E6" s="89"/>
    </row>
    <row r="7" spans="1:5" ht="27" customHeight="1">
      <c r="A7" s="92" t="s">
        <v>83</v>
      </c>
      <c r="B7" s="90" t="s">
        <v>330</v>
      </c>
      <c r="C7" s="90" t="s">
        <v>81</v>
      </c>
      <c r="D7" s="90" t="s">
        <v>82</v>
      </c>
      <c r="E7" s="89"/>
    </row>
    <row r="8" spans="1:5" ht="27" customHeight="1">
      <c r="A8" s="92" t="s">
        <v>83</v>
      </c>
      <c r="B8" s="90" t="s">
        <v>84</v>
      </c>
      <c r="C8" s="90" t="s">
        <v>81</v>
      </c>
      <c r="D8" s="90" t="s">
        <v>85</v>
      </c>
      <c r="E8" s="89"/>
    </row>
    <row r="9" spans="1:5" ht="27" customHeight="1">
      <c r="A9" s="92" t="s">
        <v>86</v>
      </c>
      <c r="B9" s="90" t="s">
        <v>330</v>
      </c>
      <c r="C9" s="90" t="s">
        <v>81</v>
      </c>
      <c r="D9" s="90" t="s">
        <v>82</v>
      </c>
      <c r="E9" s="89"/>
    </row>
    <row r="10" spans="1:5" ht="27" customHeight="1">
      <c r="A10" s="92" t="s">
        <v>16</v>
      </c>
      <c r="B10" s="90" t="s">
        <v>333</v>
      </c>
      <c r="C10" s="90" t="s">
        <v>81</v>
      </c>
      <c r="D10" s="90" t="s">
        <v>85</v>
      </c>
      <c r="E10" s="89"/>
    </row>
    <row r="11" spans="1:5" ht="27" customHeight="1">
      <c r="A11" s="92" t="s">
        <v>332</v>
      </c>
      <c r="B11" s="90" t="s">
        <v>114</v>
      </c>
      <c r="C11" s="90" t="s">
        <v>89</v>
      </c>
      <c r="D11" s="90" t="s">
        <v>85</v>
      </c>
      <c r="E11" s="89"/>
    </row>
    <row r="12" spans="1:5" ht="27" customHeight="1">
      <c r="A12" s="92" t="s">
        <v>124</v>
      </c>
      <c r="B12" s="90" t="s">
        <v>331</v>
      </c>
      <c r="C12" s="90" t="s">
        <v>89</v>
      </c>
      <c r="D12" s="90" t="s">
        <v>85</v>
      </c>
      <c r="E12" s="89"/>
    </row>
    <row r="13" spans="1:5" ht="27" customHeight="1">
      <c r="A13" s="92" t="s">
        <v>124</v>
      </c>
      <c r="B13" s="90" t="s">
        <v>335</v>
      </c>
      <c r="C13" s="90" t="s">
        <v>89</v>
      </c>
      <c r="D13" s="90" t="s">
        <v>85</v>
      </c>
      <c r="E13" s="89"/>
    </row>
    <row r="14" spans="1:5" ht="27" customHeight="1">
      <c r="A14" s="92" t="s">
        <v>123</v>
      </c>
      <c r="B14" s="90" t="s">
        <v>371</v>
      </c>
      <c r="C14" s="90" t="s">
        <v>177</v>
      </c>
      <c r="D14" s="90" t="s">
        <v>82</v>
      </c>
      <c r="E14" s="89"/>
    </row>
    <row r="15" spans="1:5" ht="27" customHeight="1">
      <c r="A15" s="92" t="s">
        <v>87</v>
      </c>
      <c r="B15" s="90" t="s">
        <v>88</v>
      </c>
      <c r="C15" s="90" t="s">
        <v>89</v>
      </c>
      <c r="D15" s="90" t="s">
        <v>85</v>
      </c>
      <c r="E15" s="89"/>
    </row>
    <row r="16" spans="1:5" ht="27" customHeight="1">
      <c r="A16" s="92" t="s">
        <v>370</v>
      </c>
      <c r="B16" s="90" t="s">
        <v>366</v>
      </c>
      <c r="C16" s="90" t="s">
        <v>89</v>
      </c>
      <c r="D16" s="90" t="s">
        <v>85</v>
      </c>
      <c r="E16" s="89"/>
    </row>
    <row r="17" spans="1:5" ht="27" customHeight="1">
      <c r="A17" s="92" t="s">
        <v>14</v>
      </c>
      <c r="B17" s="90" t="s">
        <v>115</v>
      </c>
      <c r="C17" s="90"/>
      <c r="D17" s="90" t="s">
        <v>85</v>
      </c>
      <c r="E17" s="89"/>
    </row>
    <row r="20" spans="1:5" ht="12.75">
      <c r="A20" s="93"/>
      <c r="B20" s="94"/>
      <c r="C20" s="93"/>
      <c r="D20" s="93"/>
      <c r="E20" s="93"/>
    </row>
    <row r="21" spans="1:5" ht="12.75">
      <c r="A21" s="93" t="s">
        <v>113</v>
      </c>
      <c r="B21" s="94"/>
      <c r="D21" s="71" t="s">
        <v>180</v>
      </c>
      <c r="E21" s="93"/>
    </row>
    <row r="22" spans="1:5" ht="17.25" customHeight="1">
      <c r="A22" s="93"/>
      <c r="B22" s="94"/>
      <c r="D22" s="93"/>
      <c r="E22" s="93"/>
    </row>
  </sheetData>
  <sheetProtection/>
  <mergeCells count="2">
    <mergeCell ref="A1:E1"/>
    <mergeCell ref="A2:E2"/>
  </mergeCells>
  <printOptions/>
  <pageMargins left="0.37" right="0.25" top="0.3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view="pageBreakPreview" zoomScaleSheetLayoutView="100" zoomScalePageLayoutView="0" workbookViewId="0" topLeftCell="A1">
      <pane ySplit="5" topLeftCell="A24" activePane="bottomLeft" state="frozen"/>
      <selection pane="topLeft" activeCell="D1" sqref="D1"/>
      <selection pane="bottomLeft" activeCell="A2" sqref="A2:L2"/>
    </sheetView>
  </sheetViews>
  <sheetFormatPr defaultColWidth="9.140625" defaultRowHeight="12.75"/>
  <cols>
    <col min="1" max="1" width="3.28125" style="21" customWidth="1"/>
    <col min="2" max="3" width="4.28125" style="21" hidden="1" customWidth="1"/>
    <col min="4" max="4" width="23.140625" style="2" customWidth="1"/>
    <col min="5" max="5" width="7.421875" style="2" customWidth="1"/>
    <col min="6" max="6" width="4.57421875" style="2" customWidth="1"/>
    <col min="7" max="7" width="33.28125" style="2" customWidth="1"/>
    <col min="8" max="8" width="8.57421875" style="2" customWidth="1"/>
    <col min="9" max="9" width="17.140625" style="22" customWidth="1"/>
    <col min="10" max="10" width="15.00390625" style="22" customWidth="1"/>
    <col min="11" max="11" width="24.28125" style="23" customWidth="1"/>
    <col min="12" max="12" width="13.8515625" style="1" customWidth="1"/>
    <col min="13" max="13" width="5.28125" style="1" customWidth="1"/>
    <col min="14" max="14" width="5.8515625" style="1" customWidth="1"/>
    <col min="15" max="15" width="4.140625" style="1" customWidth="1"/>
    <col min="16" max="16" width="5.57421875" style="1" customWidth="1"/>
    <col min="17" max="18" width="9.140625" style="1" customWidth="1"/>
    <col min="19" max="16384" width="9.140625" style="2" customWidth="1"/>
  </cols>
  <sheetData>
    <row r="1" spans="1:12" ht="63.75" customHeight="1">
      <c r="A1" s="396" t="s">
        <v>367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8" s="4" customFormat="1" ht="15.75" customHeight="1">
      <c r="A2" s="397" t="s">
        <v>0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"/>
      <c r="N2" s="3"/>
      <c r="O2" s="3"/>
      <c r="P2" s="3"/>
      <c r="Q2" s="3"/>
      <c r="R2" s="3"/>
    </row>
    <row r="3" spans="1:12" ht="15.75" customHeight="1">
      <c r="A3" s="398" t="s">
        <v>1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</row>
    <row r="4" spans="1:12" s="9" customFormat="1" ht="15" customHeight="1">
      <c r="A4" s="24" t="s">
        <v>17</v>
      </c>
      <c r="B4" s="5"/>
      <c r="D4" s="6"/>
      <c r="E4" s="6"/>
      <c r="F4" s="6"/>
      <c r="G4" s="7"/>
      <c r="H4" s="7"/>
      <c r="I4" s="8"/>
      <c r="J4" s="8"/>
      <c r="L4" s="229" t="s">
        <v>178</v>
      </c>
    </row>
    <row r="5" spans="1:19" s="11" customFormat="1" ht="60" customHeight="1">
      <c r="A5" s="165" t="s">
        <v>2</v>
      </c>
      <c r="B5" s="165" t="s">
        <v>3</v>
      </c>
      <c r="C5" s="165" t="s">
        <v>4</v>
      </c>
      <c r="D5" s="166" t="s">
        <v>5</v>
      </c>
      <c r="E5" s="166" t="s">
        <v>6</v>
      </c>
      <c r="F5" s="165" t="s">
        <v>7</v>
      </c>
      <c r="G5" s="166" t="s">
        <v>8</v>
      </c>
      <c r="H5" s="166" t="s">
        <v>6</v>
      </c>
      <c r="I5" s="166" t="s">
        <v>9</v>
      </c>
      <c r="J5" s="166" t="s">
        <v>10</v>
      </c>
      <c r="K5" s="241" t="s">
        <v>11</v>
      </c>
      <c r="L5" s="231" t="s">
        <v>12</v>
      </c>
      <c r="M5" s="26"/>
      <c r="N5" s="26"/>
      <c r="O5" s="26"/>
      <c r="P5" s="26"/>
      <c r="Q5" s="10"/>
      <c r="R5" s="10"/>
      <c r="S5" s="25"/>
    </row>
    <row r="6" spans="1:15" s="11" customFormat="1" ht="37.5" customHeight="1">
      <c r="A6" s="66">
        <v>1</v>
      </c>
      <c r="B6" s="66"/>
      <c r="C6" s="66"/>
      <c r="D6" s="55" t="s">
        <v>38</v>
      </c>
      <c r="E6" s="186" t="s">
        <v>139</v>
      </c>
      <c r="F6" s="187" t="s">
        <v>18</v>
      </c>
      <c r="G6" s="56" t="s">
        <v>39</v>
      </c>
      <c r="H6" s="57" t="s">
        <v>40</v>
      </c>
      <c r="I6" s="58" t="s">
        <v>41</v>
      </c>
      <c r="J6" s="29" t="s">
        <v>23</v>
      </c>
      <c r="K6" s="30" t="s">
        <v>20</v>
      </c>
      <c r="L6" s="96" t="s">
        <v>90</v>
      </c>
      <c r="M6" s="13"/>
      <c r="N6" s="13"/>
      <c r="O6" s="13"/>
    </row>
    <row r="7" spans="1:12" s="11" customFormat="1" ht="30" customHeight="1">
      <c r="A7" s="66">
        <v>2</v>
      </c>
      <c r="B7" s="66"/>
      <c r="C7" s="66"/>
      <c r="D7" s="179" t="s">
        <v>57</v>
      </c>
      <c r="E7" s="50" t="s">
        <v>58</v>
      </c>
      <c r="F7" s="180" t="s">
        <v>18</v>
      </c>
      <c r="G7" s="181" t="s">
        <v>121</v>
      </c>
      <c r="H7" s="27" t="s">
        <v>47</v>
      </c>
      <c r="I7" s="28" t="s">
        <v>48</v>
      </c>
      <c r="J7" s="182" t="s">
        <v>46</v>
      </c>
      <c r="K7" s="183" t="s">
        <v>20</v>
      </c>
      <c r="L7" s="96" t="s">
        <v>90</v>
      </c>
    </row>
    <row r="8" spans="1:12" s="11" customFormat="1" ht="34.5" customHeight="1">
      <c r="A8" s="66">
        <v>3</v>
      </c>
      <c r="B8" s="66"/>
      <c r="C8" s="66"/>
      <c r="D8" s="55" t="s">
        <v>188</v>
      </c>
      <c r="E8" s="47" t="s">
        <v>189</v>
      </c>
      <c r="F8" s="170" t="s">
        <v>26</v>
      </c>
      <c r="G8" s="181" t="s">
        <v>317</v>
      </c>
      <c r="H8" s="185" t="s">
        <v>187</v>
      </c>
      <c r="I8" s="178" t="s">
        <v>22</v>
      </c>
      <c r="J8" s="244" t="s">
        <v>184</v>
      </c>
      <c r="K8" s="183" t="s">
        <v>20</v>
      </c>
      <c r="L8" s="96" t="s">
        <v>90</v>
      </c>
    </row>
    <row r="9" spans="1:15" s="13" customFormat="1" ht="29.25" customHeight="1">
      <c r="A9" s="66">
        <v>4</v>
      </c>
      <c r="B9" s="66"/>
      <c r="C9" s="66"/>
      <c r="D9" s="62" t="s">
        <v>44</v>
      </c>
      <c r="E9" s="63" t="s">
        <v>45</v>
      </c>
      <c r="F9" s="48">
        <v>3</v>
      </c>
      <c r="G9" s="188" t="s">
        <v>140</v>
      </c>
      <c r="H9" s="184" t="s">
        <v>141</v>
      </c>
      <c r="I9" s="189" t="s">
        <v>22</v>
      </c>
      <c r="J9" s="178" t="s">
        <v>224</v>
      </c>
      <c r="K9" s="178" t="s">
        <v>50</v>
      </c>
      <c r="L9" s="96" t="s">
        <v>90</v>
      </c>
      <c r="M9" s="11"/>
      <c r="N9" s="11"/>
      <c r="O9" s="11"/>
    </row>
    <row r="10" spans="1:12" s="11" customFormat="1" ht="30" customHeight="1">
      <c r="A10" s="66">
        <v>5</v>
      </c>
      <c r="B10" s="66"/>
      <c r="C10" s="66"/>
      <c r="D10" s="49" t="s">
        <v>35</v>
      </c>
      <c r="E10" s="186" t="s">
        <v>142</v>
      </c>
      <c r="F10" s="190" t="s">
        <v>18</v>
      </c>
      <c r="G10" s="38" t="s">
        <v>36</v>
      </c>
      <c r="H10" s="53" t="s">
        <v>37</v>
      </c>
      <c r="I10" s="54" t="s">
        <v>43</v>
      </c>
      <c r="J10" s="29" t="s">
        <v>23</v>
      </c>
      <c r="K10" s="30" t="s">
        <v>20</v>
      </c>
      <c r="L10" s="96" t="s">
        <v>90</v>
      </c>
    </row>
    <row r="11" spans="1:13" s="11" customFormat="1" ht="29.25" customHeight="1">
      <c r="A11" s="66">
        <v>6</v>
      </c>
      <c r="B11" s="66"/>
      <c r="C11" s="66"/>
      <c r="D11" s="69" t="s">
        <v>62</v>
      </c>
      <c r="E11" s="50" t="s">
        <v>143</v>
      </c>
      <c r="F11" s="190">
        <v>1</v>
      </c>
      <c r="G11" s="257" t="s">
        <v>217</v>
      </c>
      <c r="H11" s="258" t="s">
        <v>218</v>
      </c>
      <c r="I11" s="192" t="s">
        <v>219</v>
      </c>
      <c r="J11" s="192" t="s">
        <v>49</v>
      </c>
      <c r="K11" s="30" t="s">
        <v>20</v>
      </c>
      <c r="L11" s="96" t="s">
        <v>90</v>
      </c>
      <c r="M11" s="13"/>
    </row>
    <row r="12" spans="1:12" s="11" customFormat="1" ht="30" customHeight="1">
      <c r="A12" s="66">
        <v>7</v>
      </c>
      <c r="B12" s="66"/>
      <c r="C12" s="66"/>
      <c r="D12" s="49" t="s">
        <v>150</v>
      </c>
      <c r="E12" s="65" t="s">
        <v>151</v>
      </c>
      <c r="F12" s="199" t="s">
        <v>26</v>
      </c>
      <c r="G12" s="64" t="s">
        <v>59</v>
      </c>
      <c r="H12" s="200" t="s">
        <v>60</v>
      </c>
      <c r="I12" s="216" t="s">
        <v>22</v>
      </c>
      <c r="J12" s="217" t="s">
        <v>63</v>
      </c>
      <c r="K12" s="207" t="s">
        <v>50</v>
      </c>
      <c r="L12" s="96" t="s">
        <v>90</v>
      </c>
    </row>
    <row r="13" spans="1:12" s="11" customFormat="1" ht="33.75" customHeight="1">
      <c r="A13" s="66">
        <v>8</v>
      </c>
      <c r="B13" s="249"/>
      <c r="C13" s="249"/>
      <c r="D13" s="226" t="s">
        <v>197</v>
      </c>
      <c r="E13" s="171" t="s">
        <v>198</v>
      </c>
      <c r="F13" s="219">
        <v>3</v>
      </c>
      <c r="G13" s="250" t="s">
        <v>199</v>
      </c>
      <c r="H13" s="184" t="s">
        <v>200</v>
      </c>
      <c r="I13" s="182" t="s">
        <v>201</v>
      </c>
      <c r="J13" s="182" t="s">
        <v>19</v>
      </c>
      <c r="K13" s="207" t="s">
        <v>50</v>
      </c>
      <c r="L13" s="251" t="s">
        <v>202</v>
      </c>
    </row>
    <row r="14" spans="1:12" s="11" customFormat="1" ht="30" customHeight="1">
      <c r="A14" s="66">
        <v>9</v>
      </c>
      <c r="B14" s="66"/>
      <c r="C14" s="66"/>
      <c r="D14" s="259" t="s">
        <v>220</v>
      </c>
      <c r="E14" s="47" t="s">
        <v>221</v>
      </c>
      <c r="F14" s="209" t="s">
        <v>26</v>
      </c>
      <c r="G14" s="205" t="s">
        <v>222</v>
      </c>
      <c r="H14" s="206" t="s">
        <v>223</v>
      </c>
      <c r="I14" s="61" t="s">
        <v>22</v>
      </c>
      <c r="J14" s="198" t="s">
        <v>63</v>
      </c>
      <c r="K14" s="204" t="s">
        <v>20</v>
      </c>
      <c r="L14" s="96" t="s">
        <v>90</v>
      </c>
    </row>
    <row r="15" spans="1:12" s="11" customFormat="1" ht="36" customHeight="1">
      <c r="A15" s="66">
        <v>10</v>
      </c>
      <c r="B15" s="66"/>
      <c r="C15" s="66"/>
      <c r="D15" s="41" t="s">
        <v>203</v>
      </c>
      <c r="E15" s="36" t="s">
        <v>204</v>
      </c>
      <c r="F15" s="170" t="s">
        <v>26</v>
      </c>
      <c r="G15" s="256" t="s">
        <v>212</v>
      </c>
      <c r="H15" s="218" t="s">
        <v>213</v>
      </c>
      <c r="I15" s="203" t="s">
        <v>22</v>
      </c>
      <c r="J15" s="31" t="s">
        <v>184</v>
      </c>
      <c r="K15" s="44" t="s">
        <v>337</v>
      </c>
      <c r="L15" s="96" t="s">
        <v>90</v>
      </c>
    </row>
    <row r="16" spans="1:12" s="11" customFormat="1" ht="36" customHeight="1">
      <c r="A16" s="66">
        <v>11</v>
      </c>
      <c r="B16" s="66"/>
      <c r="C16" s="66"/>
      <c r="D16" s="49" t="s">
        <v>61</v>
      </c>
      <c r="E16" s="50" t="s">
        <v>348</v>
      </c>
      <c r="F16" s="67" t="s">
        <v>26</v>
      </c>
      <c r="G16" s="68" t="s">
        <v>120</v>
      </c>
      <c r="H16" s="39" t="s">
        <v>144</v>
      </c>
      <c r="I16" s="40" t="s">
        <v>64</v>
      </c>
      <c r="J16" s="31" t="s">
        <v>46</v>
      </c>
      <c r="K16" s="30" t="s">
        <v>20</v>
      </c>
      <c r="L16" s="96" t="s">
        <v>90</v>
      </c>
    </row>
    <row r="17" spans="1:12" s="11" customFormat="1" ht="36" customHeight="1">
      <c r="A17" s="66">
        <v>12</v>
      </c>
      <c r="B17" s="66"/>
      <c r="C17" s="66"/>
      <c r="D17" s="179" t="s">
        <v>231</v>
      </c>
      <c r="E17" s="186"/>
      <c r="F17" s="260" t="s">
        <v>26</v>
      </c>
      <c r="G17" s="215" t="s">
        <v>226</v>
      </c>
      <c r="H17" s="261" t="s">
        <v>227</v>
      </c>
      <c r="I17" s="262" t="s">
        <v>228</v>
      </c>
      <c r="J17" s="263" t="s">
        <v>161</v>
      </c>
      <c r="K17" s="209" t="s">
        <v>229</v>
      </c>
      <c r="L17" s="96" t="s">
        <v>90</v>
      </c>
    </row>
    <row r="18" spans="1:12" s="11" customFormat="1" ht="32.25" customHeight="1">
      <c r="A18" s="66">
        <v>13</v>
      </c>
      <c r="B18" s="66"/>
      <c r="C18" s="66"/>
      <c r="D18" s="59" t="s">
        <v>145</v>
      </c>
      <c r="E18" s="70" t="s">
        <v>146</v>
      </c>
      <c r="F18" s="193" t="s">
        <v>18</v>
      </c>
      <c r="G18" s="181" t="s">
        <v>147</v>
      </c>
      <c r="H18" s="194" t="s">
        <v>148</v>
      </c>
      <c r="I18" s="195" t="s">
        <v>149</v>
      </c>
      <c r="J18" s="178" t="s">
        <v>56</v>
      </c>
      <c r="K18" s="207" t="s">
        <v>20</v>
      </c>
      <c r="L18" s="96" t="s">
        <v>90</v>
      </c>
    </row>
    <row r="19" spans="1:13" s="11" customFormat="1" ht="32.25" customHeight="1">
      <c r="A19" s="66">
        <v>14</v>
      </c>
      <c r="B19" s="66"/>
      <c r="C19" s="66"/>
      <c r="D19" s="220" t="s">
        <v>131</v>
      </c>
      <c r="E19" s="174" t="s">
        <v>132</v>
      </c>
      <c r="F19" s="280">
        <v>2</v>
      </c>
      <c r="G19" s="283" t="s">
        <v>133</v>
      </c>
      <c r="H19" s="286" t="s">
        <v>134</v>
      </c>
      <c r="I19" s="289" t="s">
        <v>135</v>
      </c>
      <c r="J19" s="293" t="s">
        <v>46</v>
      </c>
      <c r="K19" s="275" t="s">
        <v>50</v>
      </c>
      <c r="L19" s="96" t="s">
        <v>90</v>
      </c>
      <c r="M19" s="13"/>
    </row>
    <row r="20" spans="1:12" s="11" customFormat="1" ht="32.25" customHeight="1">
      <c r="A20" s="66">
        <v>15</v>
      </c>
      <c r="B20" s="66"/>
      <c r="C20" s="66"/>
      <c r="D20" s="268" t="s">
        <v>249</v>
      </c>
      <c r="E20" s="63" t="s">
        <v>250</v>
      </c>
      <c r="F20" s="269">
        <v>2</v>
      </c>
      <c r="G20" s="215" t="s">
        <v>251</v>
      </c>
      <c r="H20" s="270" t="s">
        <v>252</v>
      </c>
      <c r="I20" s="271" t="s">
        <v>253</v>
      </c>
      <c r="J20" s="272" t="s">
        <v>254</v>
      </c>
      <c r="K20" s="269" t="s">
        <v>229</v>
      </c>
      <c r="L20" s="267" t="s">
        <v>90</v>
      </c>
    </row>
    <row r="21" spans="1:12" s="11" customFormat="1" ht="32.25" customHeight="1">
      <c r="A21" s="66">
        <v>16</v>
      </c>
      <c r="B21" s="66"/>
      <c r="C21" s="66"/>
      <c r="D21" s="55" t="s">
        <v>237</v>
      </c>
      <c r="E21" s="65" t="s">
        <v>238</v>
      </c>
      <c r="F21" s="180" t="s">
        <v>18</v>
      </c>
      <c r="G21" s="215" t="s">
        <v>242</v>
      </c>
      <c r="H21" s="234" t="s">
        <v>246</v>
      </c>
      <c r="I21" s="136" t="s">
        <v>243</v>
      </c>
      <c r="J21" s="136" t="s">
        <v>241</v>
      </c>
      <c r="K21" s="30" t="s">
        <v>229</v>
      </c>
      <c r="L21" s="267" t="s">
        <v>90</v>
      </c>
    </row>
    <row r="22" spans="1:12" s="11" customFormat="1" ht="30" customHeight="1">
      <c r="A22" s="66">
        <v>17</v>
      </c>
      <c r="B22" s="66"/>
      <c r="C22" s="66"/>
      <c r="D22" s="55" t="s">
        <v>237</v>
      </c>
      <c r="E22" s="65" t="s">
        <v>238</v>
      </c>
      <c r="F22" s="180" t="s">
        <v>18</v>
      </c>
      <c r="G22" s="215" t="s">
        <v>239</v>
      </c>
      <c r="H22" s="234" t="s">
        <v>240</v>
      </c>
      <c r="I22" s="136" t="s">
        <v>48</v>
      </c>
      <c r="J22" s="136" t="s">
        <v>241</v>
      </c>
      <c r="K22" s="30" t="s">
        <v>229</v>
      </c>
      <c r="L22" s="267" t="s">
        <v>90</v>
      </c>
    </row>
    <row r="23" spans="1:12" s="11" customFormat="1" ht="32.25" customHeight="1">
      <c r="A23" s="66">
        <v>18</v>
      </c>
      <c r="B23" s="66"/>
      <c r="C23" s="66"/>
      <c r="D23" s="49" t="s">
        <v>190</v>
      </c>
      <c r="E23" s="50" t="s">
        <v>318</v>
      </c>
      <c r="F23" s="67" t="s">
        <v>26</v>
      </c>
      <c r="G23" s="181" t="s">
        <v>211</v>
      </c>
      <c r="H23" s="245" t="s">
        <v>191</v>
      </c>
      <c r="I23" s="246" t="s">
        <v>192</v>
      </c>
      <c r="J23" s="182" t="s">
        <v>184</v>
      </c>
      <c r="K23" s="207" t="s">
        <v>20</v>
      </c>
      <c r="L23" s="96" t="s">
        <v>90</v>
      </c>
    </row>
    <row r="24" spans="1:12" s="11" customFormat="1" ht="32.25" customHeight="1">
      <c r="A24" s="66">
        <v>19</v>
      </c>
      <c r="B24" s="66"/>
      <c r="C24" s="66"/>
      <c r="D24" s="55" t="s">
        <v>152</v>
      </c>
      <c r="E24" s="186" t="s">
        <v>162</v>
      </c>
      <c r="F24" s="208">
        <v>2</v>
      </c>
      <c r="G24" s="68" t="s">
        <v>122</v>
      </c>
      <c r="H24" s="27" t="s">
        <v>42</v>
      </c>
      <c r="I24" s="28" t="s">
        <v>22</v>
      </c>
      <c r="J24" s="28" t="s">
        <v>22</v>
      </c>
      <c r="K24" s="207" t="s">
        <v>50</v>
      </c>
      <c r="L24" s="96" t="s">
        <v>90</v>
      </c>
    </row>
    <row r="25" spans="1:12" s="11" customFormat="1" ht="30" customHeight="1">
      <c r="A25" s="66">
        <v>20</v>
      </c>
      <c r="B25" s="66"/>
      <c r="C25" s="66"/>
      <c r="D25" s="55" t="s">
        <v>127</v>
      </c>
      <c r="E25" s="70" t="s">
        <v>128</v>
      </c>
      <c r="F25" s="170" t="s">
        <v>26</v>
      </c>
      <c r="G25" s="64" t="s">
        <v>176</v>
      </c>
      <c r="H25" s="171" t="s">
        <v>129</v>
      </c>
      <c r="I25" s="172" t="s">
        <v>130</v>
      </c>
      <c r="J25" s="217" t="s">
        <v>46</v>
      </c>
      <c r="K25" s="30" t="s">
        <v>20</v>
      </c>
      <c r="L25" s="96" t="s">
        <v>90</v>
      </c>
    </row>
    <row r="26" spans="1:18" s="11" customFormat="1" ht="39" customHeight="1">
      <c r="A26" s="15"/>
      <c r="B26" s="15" t="s">
        <v>13</v>
      </c>
      <c r="C26" s="15"/>
      <c r="D26" s="16" t="s">
        <v>14</v>
      </c>
      <c r="E26" s="17"/>
      <c r="F26" s="17"/>
      <c r="G26" s="17"/>
      <c r="H26" s="71" t="s">
        <v>65</v>
      </c>
      <c r="I26" s="18"/>
      <c r="J26" s="19"/>
      <c r="K26" s="20"/>
      <c r="L26" s="10"/>
      <c r="M26" s="10"/>
      <c r="N26" s="10"/>
      <c r="O26" s="10"/>
      <c r="P26" s="10"/>
      <c r="Q26" s="10"/>
      <c r="R26" s="10"/>
    </row>
    <row r="27" spans="1:18" s="11" customFormat="1" ht="40.5" customHeight="1">
      <c r="A27" s="15"/>
      <c r="B27" s="15"/>
      <c r="C27" s="15"/>
      <c r="D27" s="16" t="s">
        <v>15</v>
      </c>
      <c r="E27" s="17"/>
      <c r="F27" s="17"/>
      <c r="G27" s="17"/>
      <c r="H27" s="71" t="s">
        <v>180</v>
      </c>
      <c r="I27" s="18"/>
      <c r="J27" s="19"/>
      <c r="K27" s="20"/>
      <c r="L27" s="10"/>
      <c r="M27" s="10"/>
      <c r="N27" s="10"/>
      <c r="O27" s="10"/>
      <c r="P27" s="10"/>
      <c r="Q27" s="10"/>
      <c r="R27" s="10"/>
    </row>
    <row r="28" spans="1:14" s="84" customFormat="1" ht="42" customHeight="1">
      <c r="A28" s="93"/>
      <c r="B28" s="93"/>
      <c r="C28" s="93"/>
      <c r="D28" s="93" t="s">
        <v>86</v>
      </c>
      <c r="E28" s="93"/>
      <c r="F28" s="93"/>
      <c r="G28" s="93"/>
      <c r="H28" s="93" t="s">
        <v>181</v>
      </c>
      <c r="J28" s="93"/>
      <c r="L28" s="111"/>
      <c r="M28" s="113"/>
      <c r="N28" s="93"/>
    </row>
    <row r="29" spans="1:18" s="11" customFormat="1" ht="39.75" customHeight="1">
      <c r="A29" s="15"/>
      <c r="B29" s="15"/>
      <c r="C29" s="15"/>
      <c r="D29" s="16" t="s">
        <v>16</v>
      </c>
      <c r="E29" s="17"/>
      <c r="F29" s="17"/>
      <c r="G29" s="17"/>
      <c r="H29" s="71" t="s">
        <v>182</v>
      </c>
      <c r="I29" s="18"/>
      <c r="J29" s="19"/>
      <c r="K29" s="20"/>
      <c r="L29" s="10"/>
      <c r="M29" s="10"/>
      <c r="N29" s="10"/>
      <c r="O29" s="10"/>
      <c r="P29" s="10"/>
      <c r="Q29" s="10"/>
      <c r="R29" s="10"/>
    </row>
  </sheetData>
  <sheetProtection/>
  <protectedRanges>
    <protectedRange sqref="K6" name="Диапазон1_3_1_1_3_11_1_1_3_1_1_2_1_3_4_1_4"/>
    <protectedRange sqref="K8" name="Диапазон1_3_1_1_3_11_1_1_3_1_1_2_1_3_4_1_5"/>
    <protectedRange sqref="K10" name="Диапазон1_3_1_1_3_11_1_1_3_1_1_2_1_3_3_1_1_4"/>
    <protectedRange sqref="K13" name="Диапазон1_3_1_1_3_11_1_1_3_1_1_2_1_3_4_1_6"/>
    <protectedRange sqref="K23:K24" name="Диапазон1_3_1_1_3_11_1_1_3_1_1_2_1_3_3_1_1_4_1"/>
  </protectedRanges>
  <mergeCells count="3">
    <mergeCell ref="A1:L1"/>
    <mergeCell ref="A2:L2"/>
    <mergeCell ref="A3:L3"/>
  </mergeCells>
  <printOptions/>
  <pageMargins left="0" right="0" top="0.3937007874015748" bottom="0" header="0.5118110236220472" footer="0.5118110236220472"/>
  <pageSetup fitToHeight="1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view="pageBreakPreview" zoomScale="85" zoomScaleSheetLayoutView="85" workbookViewId="0" topLeftCell="A1">
      <selection activeCell="A1" sqref="A1:Z1"/>
    </sheetView>
  </sheetViews>
  <sheetFormatPr defaultColWidth="9.140625" defaultRowHeight="12.75"/>
  <cols>
    <col min="1" max="1" width="5.28125" style="84" customWidth="1"/>
    <col min="2" max="2" width="6.8515625" style="84" hidden="1" customWidth="1"/>
    <col min="3" max="3" width="9.7109375" style="84" hidden="1" customWidth="1"/>
    <col min="4" max="4" width="16.28125" style="84" customWidth="1"/>
    <col min="5" max="5" width="8.28125" style="84" customWidth="1"/>
    <col min="6" max="6" width="5.7109375" style="84" customWidth="1"/>
    <col min="7" max="7" width="26.00390625" style="84" customWidth="1"/>
    <col min="8" max="8" width="10.421875" style="84" customWidth="1"/>
    <col min="9" max="9" width="16.00390625" style="84" customWidth="1"/>
    <col min="10" max="10" width="2.140625" style="84" hidden="1" customWidth="1"/>
    <col min="11" max="11" width="22.7109375" style="84" customWidth="1"/>
    <col min="12" max="12" width="6.28125" style="114" customWidth="1"/>
    <col min="13" max="13" width="8.7109375" style="115" customWidth="1"/>
    <col min="14" max="14" width="4.7109375" style="84" customWidth="1"/>
    <col min="15" max="15" width="6.421875" style="114" customWidth="1"/>
    <col min="16" max="16" width="8.7109375" style="115" customWidth="1"/>
    <col min="17" max="17" width="3.7109375" style="84" customWidth="1"/>
    <col min="18" max="18" width="6.421875" style="114" customWidth="1"/>
    <col min="19" max="19" width="8.7109375" style="115" customWidth="1"/>
    <col min="20" max="20" width="3.7109375" style="84" customWidth="1"/>
    <col min="21" max="22" width="4.8515625" style="84" customWidth="1"/>
    <col min="23" max="23" width="6.28125" style="84" customWidth="1"/>
    <col min="24" max="24" width="6.7109375" style="84" hidden="1" customWidth="1"/>
    <col min="25" max="25" width="9.7109375" style="115" customWidth="1"/>
    <col min="26" max="26" width="8.00390625" style="84" customWidth="1"/>
    <col min="27" max="16384" width="9.140625" style="84" customWidth="1"/>
  </cols>
  <sheetData>
    <row r="1" spans="1:26" s="74" customFormat="1" ht="54" customHeight="1">
      <c r="A1" s="409" t="s">
        <v>353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</row>
    <row r="2" spans="1:26" s="75" customFormat="1" ht="15.75" customHeight="1">
      <c r="A2" s="410" t="s">
        <v>71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</row>
    <row r="3" spans="1:26" s="76" customFormat="1" ht="15.75" customHeight="1">
      <c r="A3" s="411" t="s">
        <v>103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</row>
    <row r="4" spans="1:26" s="76" customFormat="1" ht="15.75" customHeight="1">
      <c r="A4" s="411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</row>
    <row r="5" spans="1:26" s="76" customFormat="1" ht="15.75" customHeight="1">
      <c r="A5" s="412" t="s">
        <v>117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</row>
    <row r="6" spans="1:26" ht="18.75" customHeight="1">
      <c r="A6" s="413" t="s">
        <v>342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</row>
    <row r="7" spans="1:26" s="80" customFormat="1" ht="15" customHeight="1">
      <c r="A7" s="24" t="s">
        <v>17</v>
      </c>
      <c r="B7" s="77"/>
      <c r="C7" s="78"/>
      <c r="D7" s="78"/>
      <c r="E7" s="78"/>
      <c r="F7" s="78"/>
      <c r="G7" s="78"/>
      <c r="H7" s="78"/>
      <c r="I7" s="79"/>
      <c r="J7" s="79"/>
      <c r="V7" s="414" t="s">
        <v>178</v>
      </c>
      <c r="W7" s="414"/>
      <c r="X7" s="414"/>
      <c r="Y7" s="414"/>
      <c r="Z7" s="414"/>
    </row>
    <row r="8" spans="1:26" s="107" customFormat="1" ht="19.5" customHeight="1">
      <c r="A8" s="404" t="s">
        <v>102</v>
      </c>
      <c r="B8" s="405" t="s">
        <v>3</v>
      </c>
      <c r="C8" s="401" t="s">
        <v>4</v>
      </c>
      <c r="D8" s="403" t="s">
        <v>105</v>
      </c>
      <c r="E8" s="403" t="s">
        <v>6</v>
      </c>
      <c r="F8" s="404" t="s">
        <v>7</v>
      </c>
      <c r="G8" s="403" t="s">
        <v>106</v>
      </c>
      <c r="H8" s="403" t="s">
        <v>6</v>
      </c>
      <c r="I8" s="403" t="s">
        <v>9</v>
      </c>
      <c r="J8" s="106"/>
      <c r="K8" s="403" t="s">
        <v>11</v>
      </c>
      <c r="L8" s="407" t="s">
        <v>91</v>
      </c>
      <c r="M8" s="407"/>
      <c r="N8" s="407"/>
      <c r="O8" s="407" t="s">
        <v>92</v>
      </c>
      <c r="P8" s="407"/>
      <c r="Q8" s="407"/>
      <c r="R8" s="407" t="s">
        <v>93</v>
      </c>
      <c r="S8" s="407"/>
      <c r="T8" s="407"/>
      <c r="U8" s="399" t="s">
        <v>94</v>
      </c>
      <c r="V8" s="401" t="s">
        <v>95</v>
      </c>
      <c r="W8" s="404" t="s">
        <v>96</v>
      </c>
      <c r="X8" s="405" t="s">
        <v>97</v>
      </c>
      <c r="Y8" s="406" t="s">
        <v>98</v>
      </c>
      <c r="Z8" s="406" t="s">
        <v>99</v>
      </c>
    </row>
    <row r="9" spans="1:26" s="107" customFormat="1" ht="39.75" customHeight="1">
      <c r="A9" s="404"/>
      <c r="B9" s="405"/>
      <c r="C9" s="402"/>
      <c r="D9" s="403"/>
      <c r="E9" s="403"/>
      <c r="F9" s="404"/>
      <c r="G9" s="403"/>
      <c r="H9" s="403"/>
      <c r="I9" s="403"/>
      <c r="J9" s="106"/>
      <c r="K9" s="403"/>
      <c r="L9" s="97" t="s">
        <v>100</v>
      </c>
      <c r="M9" s="98" t="s">
        <v>101</v>
      </c>
      <c r="N9" s="99" t="s">
        <v>102</v>
      </c>
      <c r="O9" s="97" t="s">
        <v>100</v>
      </c>
      <c r="P9" s="98" t="s">
        <v>101</v>
      </c>
      <c r="Q9" s="99" t="s">
        <v>102</v>
      </c>
      <c r="R9" s="97" t="s">
        <v>100</v>
      </c>
      <c r="S9" s="98" t="s">
        <v>101</v>
      </c>
      <c r="T9" s="99" t="s">
        <v>102</v>
      </c>
      <c r="U9" s="400"/>
      <c r="V9" s="402"/>
      <c r="W9" s="404"/>
      <c r="X9" s="405"/>
      <c r="Y9" s="406"/>
      <c r="Z9" s="406"/>
    </row>
    <row r="10" spans="1:26" s="107" customFormat="1" ht="27.75" customHeight="1">
      <c r="A10" s="408" t="s">
        <v>172</v>
      </c>
      <c r="B10" s="408"/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8"/>
      <c r="Y10" s="408"/>
      <c r="Z10" s="408"/>
    </row>
    <row r="11" spans="1:26" s="157" customFormat="1" ht="42.75" customHeight="1">
      <c r="A11" s="372">
        <v>1</v>
      </c>
      <c r="B11" s="158"/>
      <c r="C11" s="72"/>
      <c r="D11" s="49" t="s">
        <v>32</v>
      </c>
      <c r="E11" s="50" t="s">
        <v>33</v>
      </c>
      <c r="F11" s="51" t="s">
        <v>30</v>
      </c>
      <c r="G11" s="201" t="s">
        <v>175</v>
      </c>
      <c r="H11" s="202" t="s">
        <v>34</v>
      </c>
      <c r="I11" s="203" t="s">
        <v>22</v>
      </c>
      <c r="J11" s="198" t="s">
        <v>22</v>
      </c>
      <c r="K11" s="30" t="s">
        <v>20</v>
      </c>
      <c r="L11" s="235">
        <v>223.5</v>
      </c>
      <c r="M11" s="236">
        <f>L11/3.4-IF($U11=1,2)</f>
        <v>65.73529411764706</v>
      </c>
      <c r="N11" s="237">
        <f>RANK(M11,M$11:M$14,0)</f>
        <v>1</v>
      </c>
      <c r="O11" s="235">
        <v>231</v>
      </c>
      <c r="P11" s="236">
        <f>O11/3.4-IF($U11=1,2)</f>
        <v>67.94117647058823</v>
      </c>
      <c r="Q11" s="237">
        <f>RANK(P11,P$11:P$14,0)</f>
        <v>1</v>
      </c>
      <c r="R11" s="235">
        <v>224.5</v>
      </c>
      <c r="S11" s="236">
        <f>R11/3.4-IF($U11=1,2)</f>
        <v>66.02941176470588</v>
      </c>
      <c r="T11" s="237">
        <f>RANK(S11,S$11:S$14,0)</f>
        <v>2</v>
      </c>
      <c r="U11" s="237"/>
      <c r="V11" s="237"/>
      <c r="W11" s="235">
        <f>L11+O11+R11</f>
        <v>679</v>
      </c>
      <c r="X11" s="238"/>
      <c r="Y11" s="236">
        <f>ROUND(SUM(M11,P11,S11)/3,3)</f>
        <v>66.569</v>
      </c>
      <c r="Z11" s="239">
        <v>1</v>
      </c>
    </row>
    <row r="12" spans="1:26" s="157" customFormat="1" ht="42.75" customHeight="1">
      <c r="A12" s="372">
        <v>2</v>
      </c>
      <c r="B12" s="158"/>
      <c r="C12" s="72"/>
      <c r="D12" s="179" t="s">
        <v>284</v>
      </c>
      <c r="E12" s="186" t="s">
        <v>285</v>
      </c>
      <c r="F12" s="208">
        <v>1</v>
      </c>
      <c r="G12" s="181" t="s">
        <v>301</v>
      </c>
      <c r="H12" s="27" t="s">
        <v>302</v>
      </c>
      <c r="I12" s="28" t="s">
        <v>303</v>
      </c>
      <c r="J12" s="210" t="s">
        <v>27</v>
      </c>
      <c r="K12" s="176" t="s">
        <v>295</v>
      </c>
      <c r="L12" s="235">
        <v>213.5</v>
      </c>
      <c r="M12" s="236">
        <f>L12/3.4-IF($U12=1,2)</f>
        <v>62.794117647058826</v>
      </c>
      <c r="N12" s="237">
        <f>RANK(M12,M$11:M$14,0)</f>
        <v>2</v>
      </c>
      <c r="O12" s="235">
        <v>223</v>
      </c>
      <c r="P12" s="236">
        <f>O12/3.4-IF($U12=1,2)</f>
        <v>65.58823529411765</v>
      </c>
      <c r="Q12" s="237">
        <f>RANK(P12,P$11:P$14,0)</f>
        <v>2</v>
      </c>
      <c r="R12" s="235">
        <v>229</v>
      </c>
      <c r="S12" s="236">
        <f>R12/3.4-IF($U12=1,2)</f>
        <v>67.3529411764706</v>
      </c>
      <c r="T12" s="237">
        <f>RANK(S12,S$11:S$14,0)</f>
        <v>1</v>
      </c>
      <c r="U12" s="237"/>
      <c r="V12" s="237"/>
      <c r="W12" s="235">
        <f>L12+O12+R12</f>
        <v>665.5</v>
      </c>
      <c r="X12" s="238"/>
      <c r="Y12" s="236">
        <f>ROUND(SUM(M12,P12,S12)/3,3)</f>
        <v>65.245</v>
      </c>
      <c r="Z12" s="239">
        <v>1</v>
      </c>
    </row>
    <row r="13" spans="1:26" s="157" customFormat="1" ht="42.75" customHeight="1">
      <c r="A13" s="372">
        <v>3</v>
      </c>
      <c r="B13" s="158"/>
      <c r="C13" s="72"/>
      <c r="D13" s="59" t="s">
        <v>264</v>
      </c>
      <c r="E13" s="47" t="s">
        <v>265</v>
      </c>
      <c r="F13" s="209" t="s">
        <v>21</v>
      </c>
      <c r="G13" s="181" t="s">
        <v>266</v>
      </c>
      <c r="H13" s="27" t="s">
        <v>267</v>
      </c>
      <c r="I13" s="28" t="s">
        <v>268</v>
      </c>
      <c r="J13" s="210" t="s">
        <v>27</v>
      </c>
      <c r="K13" s="176" t="s">
        <v>269</v>
      </c>
      <c r="L13" s="235">
        <v>212.5</v>
      </c>
      <c r="M13" s="236">
        <f>L13/3.4-IF($U13=1,2)</f>
        <v>62.5</v>
      </c>
      <c r="N13" s="237">
        <f>RANK(M13,M$11:M$14,0)</f>
        <v>3</v>
      </c>
      <c r="O13" s="235">
        <v>210.5</v>
      </c>
      <c r="P13" s="236">
        <f>O13/3.4-IF($U13=1,2)</f>
        <v>61.911764705882355</v>
      </c>
      <c r="Q13" s="237">
        <f>RANK(P13,P$11:P$14,0)</f>
        <v>3</v>
      </c>
      <c r="R13" s="235">
        <v>213.5</v>
      </c>
      <c r="S13" s="236">
        <f>R13/3.4-IF($U13=1,2)</f>
        <v>62.794117647058826</v>
      </c>
      <c r="T13" s="237">
        <f>RANK(S13,S$11:S$14,0)</f>
        <v>3</v>
      </c>
      <c r="U13" s="237"/>
      <c r="V13" s="237"/>
      <c r="W13" s="235">
        <f>L13+O13+R13</f>
        <v>636.5</v>
      </c>
      <c r="X13" s="238"/>
      <c r="Y13" s="236">
        <f>ROUND(SUM(M13,P13,S13)/3,3)</f>
        <v>62.402</v>
      </c>
      <c r="Z13" s="239" t="s">
        <v>112</v>
      </c>
    </row>
    <row r="14" spans="1:26" s="157" customFormat="1" ht="42.75" customHeight="1">
      <c r="A14" s="372">
        <v>4</v>
      </c>
      <c r="B14" s="158"/>
      <c r="C14" s="72"/>
      <c r="D14" s="59" t="s">
        <v>296</v>
      </c>
      <c r="E14" s="47" t="s">
        <v>297</v>
      </c>
      <c r="F14" s="209" t="s">
        <v>26</v>
      </c>
      <c r="G14" s="181" t="s">
        <v>298</v>
      </c>
      <c r="H14" s="27" t="s">
        <v>299</v>
      </c>
      <c r="I14" s="28" t="s">
        <v>300</v>
      </c>
      <c r="J14" s="210" t="s">
        <v>27</v>
      </c>
      <c r="K14" s="176" t="s">
        <v>295</v>
      </c>
      <c r="L14" s="235">
        <v>211.5</v>
      </c>
      <c r="M14" s="236">
        <f>L14/3.4-IF($U14=1,2)</f>
        <v>62.20588235294118</v>
      </c>
      <c r="N14" s="237">
        <f>RANK(M14,M$11:M$14,0)</f>
        <v>4</v>
      </c>
      <c r="O14" s="235">
        <v>204.5</v>
      </c>
      <c r="P14" s="236">
        <f>O14/3.4-IF($U14=1,2)</f>
        <v>60.14705882352941</v>
      </c>
      <c r="Q14" s="237">
        <f>RANK(P14,P$11:P$14,0)</f>
        <v>4</v>
      </c>
      <c r="R14" s="235">
        <v>210</v>
      </c>
      <c r="S14" s="236">
        <f>R14/3.4-IF($U14=1,2)</f>
        <v>61.76470588235294</v>
      </c>
      <c r="T14" s="237">
        <f>RANK(S14,S$11:S$14,0)</f>
        <v>4</v>
      </c>
      <c r="U14" s="237"/>
      <c r="V14" s="237"/>
      <c r="W14" s="235">
        <f>L14+O14+R14</f>
        <v>626</v>
      </c>
      <c r="X14" s="238"/>
      <c r="Y14" s="236">
        <f>ROUND(SUM(M14,P14,S14)/3,3)</f>
        <v>61.373</v>
      </c>
      <c r="Z14" s="239" t="s">
        <v>112</v>
      </c>
    </row>
    <row r="15" spans="1:26" s="107" customFormat="1" ht="27.75" customHeight="1">
      <c r="A15" s="408" t="s">
        <v>173</v>
      </c>
      <c r="B15" s="408"/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/>
      <c r="X15" s="408"/>
      <c r="Y15" s="408"/>
      <c r="Z15" s="408"/>
    </row>
    <row r="16" spans="1:26" s="157" customFormat="1" ht="44.25" customHeight="1">
      <c r="A16" s="372">
        <v>1</v>
      </c>
      <c r="B16" s="158"/>
      <c r="C16" s="72"/>
      <c r="D16" s="49" t="s">
        <v>311</v>
      </c>
      <c r="E16" s="206" t="s">
        <v>312</v>
      </c>
      <c r="F16" s="209" t="s">
        <v>30</v>
      </c>
      <c r="G16" s="181" t="s">
        <v>313</v>
      </c>
      <c r="H16" s="197" t="s">
        <v>314</v>
      </c>
      <c r="I16" s="216" t="s">
        <v>315</v>
      </c>
      <c r="J16" s="274" t="s">
        <v>19</v>
      </c>
      <c r="K16" s="204" t="s">
        <v>20</v>
      </c>
      <c r="L16" s="235">
        <v>233.5</v>
      </c>
      <c r="M16" s="236">
        <f>L16/3.4-IF($U16=1,2)</f>
        <v>68.67647058823529</v>
      </c>
      <c r="N16" s="237">
        <f>RANK(M16,M$16:M$17,0)</f>
        <v>1</v>
      </c>
      <c r="O16" s="235">
        <v>235.5</v>
      </c>
      <c r="P16" s="236">
        <f>O16/3.4-IF($U16=1,2)</f>
        <v>69.26470588235294</v>
      </c>
      <c r="Q16" s="237">
        <f>RANK(P16,P$16:P$17,0)</f>
        <v>1</v>
      </c>
      <c r="R16" s="235">
        <v>236.5</v>
      </c>
      <c r="S16" s="236">
        <f>R16/3.4-IF($U16=1,2)</f>
        <v>69.55882352941177</v>
      </c>
      <c r="T16" s="237">
        <f>RANK(S16,S$16:S$17,0)</f>
        <v>1</v>
      </c>
      <c r="U16" s="237"/>
      <c r="V16" s="237"/>
      <c r="W16" s="235">
        <f>L16+O16+R16</f>
        <v>705.5</v>
      </c>
      <c r="X16" s="238"/>
      <c r="Y16" s="236">
        <f>ROUND(SUM(M16,P16,S16)/3,3)</f>
        <v>69.167</v>
      </c>
      <c r="Z16" s="239" t="s">
        <v>112</v>
      </c>
    </row>
    <row r="17" spans="1:26" s="157" customFormat="1" ht="44.25" customHeight="1">
      <c r="A17" s="372">
        <v>2</v>
      </c>
      <c r="B17" s="158"/>
      <c r="C17" s="72"/>
      <c r="D17" s="253" t="s">
        <v>205</v>
      </c>
      <c r="E17" s="32" t="s">
        <v>153</v>
      </c>
      <c r="F17" s="32" t="s">
        <v>30</v>
      </c>
      <c r="G17" s="254" t="s">
        <v>206</v>
      </c>
      <c r="H17" s="184" t="s">
        <v>154</v>
      </c>
      <c r="I17" s="185" t="s">
        <v>207</v>
      </c>
      <c r="J17" s="212" t="s">
        <v>19</v>
      </c>
      <c r="K17" s="169" t="s">
        <v>20</v>
      </c>
      <c r="L17" s="235">
        <v>232.5</v>
      </c>
      <c r="M17" s="236">
        <f>L17/3.4-IF($U17=1,2)</f>
        <v>68.38235294117648</v>
      </c>
      <c r="N17" s="237">
        <f>RANK(M17,M$16:M$17,0)</f>
        <v>2</v>
      </c>
      <c r="O17" s="235">
        <v>222.5</v>
      </c>
      <c r="P17" s="236">
        <f>O17/3.4-IF($U17=1,2)</f>
        <v>65.44117647058823</v>
      </c>
      <c r="Q17" s="237">
        <f>RANK(P17,P$16:P$17,0)</f>
        <v>2</v>
      </c>
      <c r="R17" s="235">
        <v>228.5</v>
      </c>
      <c r="S17" s="236">
        <f>R17/3.4-IF($U17=1,2)</f>
        <v>67.20588235294117</v>
      </c>
      <c r="T17" s="237">
        <f>RANK(S17,S$16:S$17,0)</f>
        <v>2</v>
      </c>
      <c r="U17" s="237"/>
      <c r="V17" s="237"/>
      <c r="W17" s="235">
        <f>L17+O17+R17</f>
        <v>683.5</v>
      </c>
      <c r="X17" s="238"/>
      <c r="Y17" s="236">
        <f>ROUND(SUM(M17,P17,S17)/3,3)</f>
        <v>67.01</v>
      </c>
      <c r="Z17" s="239" t="s">
        <v>112</v>
      </c>
    </row>
    <row r="18" spans="1:26" ht="48" customHeight="1">
      <c r="A18" s="93"/>
      <c r="B18" s="93"/>
      <c r="C18" s="93"/>
      <c r="D18" s="93" t="s">
        <v>15</v>
      </c>
      <c r="E18" s="93"/>
      <c r="F18" s="93"/>
      <c r="G18" s="93"/>
      <c r="H18" s="93"/>
      <c r="J18" s="93"/>
      <c r="K18" s="71" t="s">
        <v>180</v>
      </c>
      <c r="L18" s="111"/>
      <c r="M18" s="93"/>
      <c r="N18" s="93"/>
      <c r="O18" s="112"/>
      <c r="P18" s="113"/>
      <c r="Q18" s="93"/>
      <c r="R18" s="112"/>
      <c r="S18" s="113"/>
      <c r="T18" s="93"/>
      <c r="U18" s="93"/>
      <c r="V18" s="93"/>
      <c r="W18" s="93"/>
      <c r="X18" s="93"/>
      <c r="Y18" s="113"/>
      <c r="Z18" s="93"/>
    </row>
    <row r="19" spans="1:26" ht="32.25" customHeight="1">
      <c r="A19" s="93"/>
      <c r="B19" s="93"/>
      <c r="C19" s="93"/>
      <c r="D19" s="93" t="s">
        <v>86</v>
      </c>
      <c r="E19" s="93"/>
      <c r="F19" s="93"/>
      <c r="G19" s="93"/>
      <c r="H19" s="93"/>
      <c r="J19" s="93"/>
      <c r="K19" s="93" t="s">
        <v>181</v>
      </c>
      <c r="L19" s="111"/>
      <c r="M19" s="93"/>
      <c r="N19" s="93"/>
      <c r="O19" s="112"/>
      <c r="P19" s="113"/>
      <c r="Q19" s="93"/>
      <c r="R19" s="112"/>
      <c r="S19" s="113"/>
      <c r="T19" s="93"/>
      <c r="U19" s="93"/>
      <c r="V19" s="93"/>
      <c r="W19" s="93"/>
      <c r="X19" s="93"/>
      <c r="Y19" s="113"/>
      <c r="Z19" s="93"/>
    </row>
    <row r="20" spans="1:26" ht="48" customHeight="1">
      <c r="A20" s="93"/>
      <c r="B20" s="93"/>
      <c r="C20" s="93"/>
      <c r="D20" s="93" t="s">
        <v>16</v>
      </c>
      <c r="E20" s="93"/>
      <c r="F20" s="93"/>
      <c r="G20" s="93"/>
      <c r="H20" s="93"/>
      <c r="J20" s="93"/>
      <c r="K20" s="71" t="s">
        <v>182</v>
      </c>
      <c r="L20" s="111"/>
      <c r="M20" s="84"/>
      <c r="O20" s="112"/>
      <c r="P20" s="113"/>
      <c r="Q20" s="93"/>
      <c r="R20" s="112"/>
      <c r="S20" s="113"/>
      <c r="T20" s="93"/>
      <c r="U20" s="93"/>
      <c r="V20" s="93"/>
      <c r="W20" s="93"/>
      <c r="X20" s="93"/>
      <c r="Y20" s="113"/>
      <c r="Z20" s="93"/>
    </row>
    <row r="21" spans="12:13" ht="12.75">
      <c r="L21" s="111"/>
      <c r="M21" s="93"/>
    </row>
    <row r="22" spans="11:13" ht="12.75">
      <c r="K22" s="93"/>
      <c r="L22" s="111"/>
      <c r="M22" s="93"/>
    </row>
  </sheetData>
  <sheetProtection/>
  <protectedRanges>
    <protectedRange sqref="K16" name="Диапазон1_3_1_1_3_11_1_1_3_1_1_2_1_3_3_1_1_3"/>
    <protectedRange sqref="K13" name="Диапазон1_3_1_1_3_11_1_1_3_1_1_2_1_3_3_1_1_1_2"/>
  </protectedRanges>
  <mergeCells count="28">
    <mergeCell ref="A15:Z15"/>
    <mergeCell ref="A10:Z10"/>
    <mergeCell ref="A1:Z1"/>
    <mergeCell ref="A2:Z2"/>
    <mergeCell ref="A3:Z3"/>
    <mergeCell ref="A4:Z4"/>
    <mergeCell ref="A5:Z5"/>
    <mergeCell ref="A6:Z6"/>
    <mergeCell ref="V7:Z7"/>
    <mergeCell ref="A8:A9"/>
    <mergeCell ref="B8:B9"/>
    <mergeCell ref="C8:C9"/>
    <mergeCell ref="D8:D9"/>
    <mergeCell ref="E8:E9"/>
    <mergeCell ref="F8:F9"/>
    <mergeCell ref="G8:G9"/>
    <mergeCell ref="Y8:Y9"/>
    <mergeCell ref="Z8:Z9"/>
    <mergeCell ref="K8:K9"/>
    <mergeCell ref="L8:N8"/>
    <mergeCell ref="O8:Q8"/>
    <mergeCell ref="R8:T8"/>
    <mergeCell ref="U8:U9"/>
    <mergeCell ref="V8:V9"/>
    <mergeCell ref="H8:H9"/>
    <mergeCell ref="I8:I9"/>
    <mergeCell ref="W8:W9"/>
    <mergeCell ref="X8:X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view="pageBreakPreview" zoomScale="85" zoomScaleSheetLayoutView="85" workbookViewId="0" topLeftCell="A1">
      <selection activeCell="A10" sqref="A10:Y10"/>
    </sheetView>
  </sheetViews>
  <sheetFormatPr defaultColWidth="9.140625" defaultRowHeight="12.75"/>
  <cols>
    <col min="1" max="1" width="5.57421875" style="84" customWidth="1"/>
    <col min="2" max="2" width="7.57421875" style="84" hidden="1" customWidth="1"/>
    <col min="3" max="3" width="7.7109375" style="84" hidden="1" customWidth="1"/>
    <col min="4" max="4" width="23.8515625" style="84" customWidth="1"/>
    <col min="5" max="5" width="8.28125" style="84" customWidth="1"/>
    <col min="6" max="6" width="4.7109375" style="84" customWidth="1"/>
    <col min="7" max="7" width="31.7109375" style="84" customWidth="1"/>
    <col min="8" max="8" width="8.7109375" style="84" customWidth="1"/>
    <col min="9" max="9" width="15.8515625" style="84" customWidth="1"/>
    <col min="10" max="10" width="12.7109375" style="84" hidden="1" customWidth="1"/>
    <col min="11" max="11" width="23.00390625" style="84" customWidth="1"/>
    <col min="12" max="12" width="6.28125" style="114" customWidth="1"/>
    <col min="13" max="13" width="8.7109375" style="115" customWidth="1"/>
    <col min="14" max="14" width="3.8515625" style="84" customWidth="1"/>
    <col min="15" max="15" width="6.421875" style="114" customWidth="1"/>
    <col min="16" max="16" width="8.7109375" style="115" customWidth="1"/>
    <col min="17" max="17" width="3.7109375" style="84" customWidth="1"/>
    <col min="18" max="18" width="6.421875" style="114" customWidth="1"/>
    <col min="19" max="19" width="8.7109375" style="115" customWidth="1"/>
    <col min="20" max="20" width="3.7109375" style="84" customWidth="1"/>
    <col min="21" max="22" width="4.8515625" style="84" customWidth="1"/>
    <col min="23" max="23" width="6.28125" style="84" customWidth="1"/>
    <col min="24" max="24" width="6.7109375" style="84" hidden="1" customWidth="1"/>
    <col min="25" max="25" width="9.7109375" style="115" customWidth="1"/>
    <col min="26" max="26" width="7.140625" style="84" hidden="1" customWidth="1"/>
    <col min="27" max="16384" width="9.140625" style="84" customWidth="1"/>
  </cols>
  <sheetData>
    <row r="1" spans="1:26" s="74" customFormat="1" ht="51.75" customHeight="1">
      <c r="A1" s="409" t="s">
        <v>354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</row>
    <row r="2" spans="1:26" s="75" customFormat="1" ht="15.75" customHeight="1">
      <c r="A2" s="410" t="s">
        <v>71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</row>
    <row r="3" spans="1:26" s="76" customFormat="1" ht="15.75" customHeight="1">
      <c r="A3" s="411" t="s">
        <v>103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</row>
    <row r="4" spans="1:26" s="76" customFormat="1" ht="0.75" customHeight="1">
      <c r="A4" s="411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</row>
    <row r="5" spans="1:26" s="76" customFormat="1" ht="15.75" customHeight="1">
      <c r="A5" s="412" t="s">
        <v>320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</row>
    <row r="6" spans="1:26" ht="18.75" customHeight="1">
      <c r="A6" s="413" t="s">
        <v>334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</row>
    <row r="7" spans="1:26" s="80" customFormat="1" ht="15" customHeight="1">
      <c r="A7" s="24" t="s">
        <v>17</v>
      </c>
      <c r="B7" s="77"/>
      <c r="C7" s="78"/>
      <c r="D7" s="78"/>
      <c r="E7" s="78"/>
      <c r="F7" s="78"/>
      <c r="G7" s="78"/>
      <c r="H7" s="78"/>
      <c r="I7" s="79"/>
      <c r="J7" s="79"/>
      <c r="V7" s="414" t="s">
        <v>178</v>
      </c>
      <c r="W7" s="414"/>
      <c r="X7" s="414"/>
      <c r="Y7" s="414"/>
      <c r="Z7" s="414"/>
    </row>
    <row r="8" spans="1:26" s="107" customFormat="1" ht="19.5" customHeight="1">
      <c r="A8" s="404" t="s">
        <v>102</v>
      </c>
      <c r="B8" s="405" t="s">
        <v>3</v>
      </c>
      <c r="C8" s="401" t="s">
        <v>104</v>
      </c>
      <c r="D8" s="403" t="s">
        <v>105</v>
      </c>
      <c r="E8" s="403" t="s">
        <v>6</v>
      </c>
      <c r="F8" s="404" t="s">
        <v>7</v>
      </c>
      <c r="G8" s="403" t="s">
        <v>106</v>
      </c>
      <c r="H8" s="403" t="s">
        <v>6</v>
      </c>
      <c r="I8" s="403" t="s">
        <v>9</v>
      </c>
      <c r="J8" s="116"/>
      <c r="K8" s="403" t="s">
        <v>11</v>
      </c>
      <c r="L8" s="407" t="s">
        <v>91</v>
      </c>
      <c r="M8" s="407"/>
      <c r="N8" s="407"/>
      <c r="O8" s="407" t="s">
        <v>92</v>
      </c>
      <c r="P8" s="407"/>
      <c r="Q8" s="407"/>
      <c r="R8" s="407" t="s">
        <v>93</v>
      </c>
      <c r="S8" s="407"/>
      <c r="T8" s="407"/>
      <c r="U8" s="399" t="s">
        <v>94</v>
      </c>
      <c r="V8" s="401" t="s">
        <v>95</v>
      </c>
      <c r="W8" s="404" t="s">
        <v>96</v>
      </c>
      <c r="X8" s="405" t="s">
        <v>97</v>
      </c>
      <c r="Y8" s="406" t="s">
        <v>98</v>
      </c>
      <c r="Z8" s="418" t="s">
        <v>99</v>
      </c>
    </row>
    <row r="9" spans="1:26" s="107" customFormat="1" ht="39.75" customHeight="1">
      <c r="A9" s="404"/>
      <c r="B9" s="405"/>
      <c r="C9" s="402"/>
      <c r="D9" s="403"/>
      <c r="E9" s="403"/>
      <c r="F9" s="404"/>
      <c r="G9" s="403"/>
      <c r="H9" s="403"/>
      <c r="I9" s="403"/>
      <c r="J9" s="116"/>
      <c r="K9" s="403"/>
      <c r="L9" s="117" t="s">
        <v>100</v>
      </c>
      <c r="M9" s="118" t="s">
        <v>101</v>
      </c>
      <c r="N9" s="119" t="s">
        <v>102</v>
      </c>
      <c r="O9" s="117" t="s">
        <v>100</v>
      </c>
      <c r="P9" s="118" t="s">
        <v>101</v>
      </c>
      <c r="Q9" s="119" t="s">
        <v>102</v>
      </c>
      <c r="R9" s="117" t="s">
        <v>100</v>
      </c>
      <c r="S9" s="118" t="s">
        <v>101</v>
      </c>
      <c r="T9" s="119" t="s">
        <v>102</v>
      </c>
      <c r="U9" s="400"/>
      <c r="V9" s="402"/>
      <c r="W9" s="404"/>
      <c r="X9" s="405"/>
      <c r="Y9" s="406"/>
      <c r="Z9" s="418"/>
    </row>
    <row r="10" spans="1:26" s="110" customFormat="1" ht="22.5" customHeight="1">
      <c r="A10" s="415" t="s">
        <v>169</v>
      </c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6"/>
      <c r="W10" s="416"/>
      <c r="X10" s="416"/>
      <c r="Y10" s="417"/>
      <c r="Z10" s="105"/>
    </row>
    <row r="11" spans="1:26" s="110" customFormat="1" ht="34.5" customHeight="1">
      <c r="A11" s="224">
        <v>1</v>
      </c>
      <c r="B11" s="109"/>
      <c r="C11" s="300"/>
      <c r="D11" s="259" t="s">
        <v>220</v>
      </c>
      <c r="E11" s="305" t="s">
        <v>221</v>
      </c>
      <c r="F11" s="330" t="s">
        <v>26</v>
      </c>
      <c r="G11" s="368" t="s">
        <v>222</v>
      </c>
      <c r="H11" s="369" t="s">
        <v>223</v>
      </c>
      <c r="I11" s="370" t="s">
        <v>22</v>
      </c>
      <c r="J11" s="338" t="s">
        <v>63</v>
      </c>
      <c r="K11" s="332" t="s">
        <v>20</v>
      </c>
      <c r="L11" s="100">
        <v>126.5</v>
      </c>
      <c r="M11" s="101">
        <f>L11/1.9-IF($U11=1,0.5,)</f>
        <v>66.07894736842105</v>
      </c>
      <c r="N11" s="103">
        <f>RANK(M11,M$11:M$15,0)</f>
        <v>2</v>
      </c>
      <c r="O11" s="100">
        <v>131</v>
      </c>
      <c r="P11" s="101">
        <f>O11/1.9-IF($U11=1,0.5,)</f>
        <v>68.44736842105263</v>
      </c>
      <c r="Q11" s="103">
        <f>RANK(P11,P$11:P$15,0)</f>
        <v>1</v>
      </c>
      <c r="R11" s="100">
        <v>129</v>
      </c>
      <c r="S11" s="101">
        <f>R11/1.9-IF($U11=1,0.5,)</f>
        <v>67.39473684210526</v>
      </c>
      <c r="T11" s="103">
        <f>RANK(S11,S$11:S$15,0)</f>
        <v>1</v>
      </c>
      <c r="U11" s="103">
        <v>1</v>
      </c>
      <c r="V11" s="103"/>
      <c r="W11" s="100">
        <f>L11+O11+R11</f>
        <v>386.5</v>
      </c>
      <c r="X11" s="104"/>
      <c r="Y11" s="101">
        <f>ROUND(SUM(M11,P11,S11)/3,3)</f>
        <v>67.307</v>
      </c>
      <c r="Z11" s="105"/>
    </row>
    <row r="12" spans="1:26" s="110" customFormat="1" ht="34.5" customHeight="1">
      <c r="A12" s="224">
        <v>2</v>
      </c>
      <c r="B12" s="109"/>
      <c r="C12" s="300"/>
      <c r="D12" s="49" t="s">
        <v>150</v>
      </c>
      <c r="E12" s="65" t="s">
        <v>151</v>
      </c>
      <c r="F12" s="199" t="s">
        <v>26</v>
      </c>
      <c r="G12" s="319" t="s">
        <v>59</v>
      </c>
      <c r="H12" s="320" t="s">
        <v>60</v>
      </c>
      <c r="I12" s="321" t="s">
        <v>22</v>
      </c>
      <c r="J12" s="322" t="s">
        <v>63</v>
      </c>
      <c r="K12" s="207" t="s">
        <v>50</v>
      </c>
      <c r="L12" s="100">
        <v>125.5</v>
      </c>
      <c r="M12" s="101">
        <f>L12/1.9-IF($U12=1,0.5,)</f>
        <v>66.05263157894737</v>
      </c>
      <c r="N12" s="103">
        <f>RANK(M12,M$11:M$15,0)</f>
        <v>3</v>
      </c>
      <c r="O12" s="100">
        <v>130</v>
      </c>
      <c r="P12" s="101">
        <f>O12/1.9-IF($U12=1,0.5,)</f>
        <v>68.42105263157895</v>
      </c>
      <c r="Q12" s="103">
        <f>RANK(P12,P$11:P$15,0)</f>
        <v>2</v>
      </c>
      <c r="R12" s="100">
        <v>127.5</v>
      </c>
      <c r="S12" s="101">
        <f>R12/1.9-IF($U12=1,0.5,)</f>
        <v>67.10526315789474</v>
      </c>
      <c r="T12" s="103">
        <f>RANK(S12,S$11:S$15,0)</f>
        <v>2</v>
      </c>
      <c r="U12" s="103"/>
      <c r="V12" s="103"/>
      <c r="W12" s="100">
        <f>L12+O12+R12</f>
        <v>383</v>
      </c>
      <c r="X12" s="104"/>
      <c r="Y12" s="101">
        <f>ROUND(SUM(M12,P12,S12)/3,3)</f>
        <v>67.193</v>
      </c>
      <c r="Z12" s="105"/>
    </row>
    <row r="13" spans="1:26" s="110" customFormat="1" ht="42.75" customHeight="1">
      <c r="A13" s="224">
        <v>3</v>
      </c>
      <c r="B13" s="109"/>
      <c r="C13" s="300"/>
      <c r="D13" s="49" t="s">
        <v>61</v>
      </c>
      <c r="E13" s="50" t="s">
        <v>348</v>
      </c>
      <c r="F13" s="67" t="s">
        <v>26</v>
      </c>
      <c r="G13" s="307" t="s">
        <v>120</v>
      </c>
      <c r="H13" s="316" t="s">
        <v>144</v>
      </c>
      <c r="I13" s="317" t="s">
        <v>64</v>
      </c>
      <c r="J13" s="318" t="s">
        <v>46</v>
      </c>
      <c r="K13" s="304" t="s">
        <v>20</v>
      </c>
      <c r="L13" s="100">
        <v>127</v>
      </c>
      <c r="M13" s="101">
        <f>L13/1.9-IF($U13=1,0.5,)</f>
        <v>66.8421052631579</v>
      </c>
      <c r="N13" s="103">
        <f>RANK(M13,M$11:M$15,0)</f>
        <v>1</v>
      </c>
      <c r="O13" s="100">
        <v>129</v>
      </c>
      <c r="P13" s="101">
        <f>O13/1.9-IF($U13=1,0.5,)</f>
        <v>67.89473684210526</v>
      </c>
      <c r="Q13" s="103">
        <f>RANK(P13,P$11:P$15,0)</f>
        <v>3</v>
      </c>
      <c r="R13" s="100">
        <v>125</v>
      </c>
      <c r="S13" s="101">
        <f>R13/1.9-IF($U13=1,0.5,)</f>
        <v>65.78947368421053</v>
      </c>
      <c r="T13" s="103">
        <f>RANK(S13,S$11:S$15,0)</f>
        <v>3</v>
      </c>
      <c r="U13" s="103"/>
      <c r="V13" s="103"/>
      <c r="W13" s="100">
        <f>L13+O13+R13</f>
        <v>381</v>
      </c>
      <c r="X13" s="104"/>
      <c r="Y13" s="101">
        <f>ROUND(SUM(M13,P13,S13)/3,3)</f>
        <v>66.842</v>
      </c>
      <c r="Z13" s="105"/>
    </row>
    <row r="14" spans="1:26" s="110" customFormat="1" ht="34.5" customHeight="1">
      <c r="A14" s="224">
        <v>4</v>
      </c>
      <c r="B14" s="109"/>
      <c r="C14" s="300"/>
      <c r="D14" s="55" t="s">
        <v>258</v>
      </c>
      <c r="E14" s="65"/>
      <c r="F14" s="180" t="s">
        <v>26</v>
      </c>
      <c r="G14" s="301" t="s">
        <v>339</v>
      </c>
      <c r="H14" s="323" t="s">
        <v>255</v>
      </c>
      <c r="I14" s="318" t="s">
        <v>256</v>
      </c>
      <c r="J14" s="318" t="s">
        <v>256</v>
      </c>
      <c r="K14" s="304" t="s">
        <v>257</v>
      </c>
      <c r="L14" s="100">
        <v>124.5</v>
      </c>
      <c r="M14" s="101">
        <f>L14/1.9-IF($U14=1,0.5,)</f>
        <v>65.52631578947368</v>
      </c>
      <c r="N14" s="103">
        <f>RANK(M14,M$11:M$15,0)</f>
        <v>4</v>
      </c>
      <c r="O14" s="100">
        <v>126.5</v>
      </c>
      <c r="P14" s="101">
        <f>O14/1.9-IF($U14=1,0.5,)</f>
        <v>66.57894736842105</v>
      </c>
      <c r="Q14" s="103">
        <f>RANK(P14,P$11:P$15,0)</f>
        <v>4</v>
      </c>
      <c r="R14" s="100">
        <v>123</v>
      </c>
      <c r="S14" s="101">
        <f>R14/1.9-IF($U14=1,0.5,)</f>
        <v>64.73684210526316</v>
      </c>
      <c r="T14" s="103">
        <f>RANK(S14,S$11:S$15,0)</f>
        <v>4</v>
      </c>
      <c r="U14" s="103"/>
      <c r="V14" s="103"/>
      <c r="W14" s="100">
        <f>L14+O14+R14</f>
        <v>374</v>
      </c>
      <c r="X14" s="104"/>
      <c r="Y14" s="101">
        <f>ROUND(SUM(M14,P14,S14)/3,3)</f>
        <v>65.614</v>
      </c>
      <c r="Z14" s="105"/>
    </row>
    <row r="15" spans="1:26" s="110" customFormat="1" ht="34.5" customHeight="1">
      <c r="A15" s="224">
        <v>5</v>
      </c>
      <c r="B15" s="109"/>
      <c r="C15" s="300"/>
      <c r="D15" s="55" t="s">
        <v>258</v>
      </c>
      <c r="E15" s="65"/>
      <c r="F15" s="180" t="s">
        <v>26</v>
      </c>
      <c r="G15" s="301" t="s">
        <v>338</v>
      </c>
      <c r="H15" s="323" t="s">
        <v>259</v>
      </c>
      <c r="I15" s="318" t="s">
        <v>256</v>
      </c>
      <c r="J15" s="318" t="s">
        <v>256</v>
      </c>
      <c r="K15" s="304" t="s">
        <v>257</v>
      </c>
      <c r="L15" s="100">
        <v>121.5</v>
      </c>
      <c r="M15" s="101">
        <f>L15/1.9-IF($U15=1,0.5,)</f>
        <v>63.94736842105264</v>
      </c>
      <c r="N15" s="103">
        <f>RANK(M15,M$11:M$15,0)</f>
        <v>5</v>
      </c>
      <c r="O15" s="100">
        <v>117</v>
      </c>
      <c r="P15" s="101">
        <f>O15/1.9-IF($U15=1,0.5,)</f>
        <v>61.578947368421055</v>
      </c>
      <c r="Q15" s="103">
        <f>RANK(P15,P$11:P$15,0)</f>
        <v>5</v>
      </c>
      <c r="R15" s="100">
        <v>122.5</v>
      </c>
      <c r="S15" s="101">
        <f>R15/1.9-IF($U15=1,0.5,)</f>
        <v>64.47368421052632</v>
      </c>
      <c r="T15" s="103">
        <f>RANK(S15,S$11:S$15,0)</f>
        <v>5</v>
      </c>
      <c r="U15" s="103"/>
      <c r="V15" s="103"/>
      <c r="W15" s="100">
        <f>L15+O15+R15</f>
        <v>361</v>
      </c>
      <c r="X15" s="104"/>
      <c r="Y15" s="101">
        <f>ROUND(SUM(M15,P15,S15)/3,3)</f>
        <v>63.333</v>
      </c>
      <c r="Z15" s="105"/>
    </row>
    <row r="16" spans="1:26" s="110" customFormat="1" ht="22.5" customHeight="1">
      <c r="A16" s="415" t="s">
        <v>167</v>
      </c>
      <c r="B16" s="416"/>
      <c r="C16" s="416"/>
      <c r="D16" s="416"/>
      <c r="E16" s="416"/>
      <c r="F16" s="416"/>
      <c r="G16" s="4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  <c r="T16" s="416"/>
      <c r="U16" s="416"/>
      <c r="V16" s="416"/>
      <c r="W16" s="416"/>
      <c r="X16" s="416"/>
      <c r="Y16" s="417"/>
      <c r="Z16" s="105"/>
    </row>
    <row r="17" spans="1:26" s="110" customFormat="1" ht="34.5" customHeight="1">
      <c r="A17" s="224">
        <v>1</v>
      </c>
      <c r="B17" s="109"/>
      <c r="C17" s="313"/>
      <c r="D17" s="55" t="s">
        <v>38</v>
      </c>
      <c r="E17" s="186" t="s">
        <v>139</v>
      </c>
      <c r="F17" s="190" t="s">
        <v>18</v>
      </c>
      <c r="G17" s="314" t="s">
        <v>39</v>
      </c>
      <c r="H17" s="57" t="s">
        <v>40</v>
      </c>
      <c r="I17" s="315" t="s">
        <v>41</v>
      </c>
      <c r="J17" s="303" t="s">
        <v>23</v>
      </c>
      <c r="K17" s="304" t="s">
        <v>20</v>
      </c>
      <c r="L17" s="100">
        <v>130.5</v>
      </c>
      <c r="M17" s="101">
        <f aca="true" t="shared" si="0" ref="M17:M24">L17/1.9-IF($U17=1,0.5,)</f>
        <v>68.6842105263158</v>
      </c>
      <c r="N17" s="103">
        <f aca="true" t="shared" si="1" ref="N17:N24">RANK(M17,M$17:M$24,0)</f>
        <v>2</v>
      </c>
      <c r="O17" s="100">
        <v>140.5</v>
      </c>
      <c r="P17" s="101">
        <f aca="true" t="shared" si="2" ref="P17:P24">O17/1.9-IF($U17=1,0.5,)</f>
        <v>73.94736842105263</v>
      </c>
      <c r="Q17" s="103">
        <f aca="true" t="shared" si="3" ref="Q17:Q24">RANK(P17,P$17:P$24,0)</f>
        <v>1</v>
      </c>
      <c r="R17" s="100">
        <v>137.5</v>
      </c>
      <c r="S17" s="101">
        <f aca="true" t="shared" si="4" ref="S17:S24">R17/1.9-IF($U17=1,0.5,)</f>
        <v>72.36842105263159</v>
      </c>
      <c r="T17" s="103">
        <f aca="true" t="shared" si="5" ref="T17:T24">RANK(S17,S$17:S$24,0)</f>
        <v>1</v>
      </c>
      <c r="U17" s="103"/>
      <c r="V17" s="103"/>
      <c r="W17" s="100">
        <f aca="true" t="shared" si="6" ref="W17:W24">L17+O17+R17</f>
        <v>408.5</v>
      </c>
      <c r="X17" s="104"/>
      <c r="Y17" s="101">
        <f aca="true" t="shared" si="7" ref="Y17:Y24">ROUND(SUM(M17,P17,S17)/3,3)</f>
        <v>71.667</v>
      </c>
      <c r="Z17" s="105"/>
    </row>
    <row r="18" spans="1:26" s="110" customFormat="1" ht="34.5" customHeight="1">
      <c r="A18" s="224">
        <v>2</v>
      </c>
      <c r="B18" s="109"/>
      <c r="C18" s="300"/>
      <c r="D18" s="55" t="s">
        <v>38</v>
      </c>
      <c r="E18" s="186" t="s">
        <v>139</v>
      </c>
      <c r="F18" s="190" t="s">
        <v>18</v>
      </c>
      <c r="G18" s="301" t="s">
        <v>36</v>
      </c>
      <c r="H18" s="171" t="s">
        <v>37</v>
      </c>
      <c r="I18" s="302" t="s">
        <v>43</v>
      </c>
      <c r="J18" s="303" t="s">
        <v>23</v>
      </c>
      <c r="K18" s="304" t="s">
        <v>20</v>
      </c>
      <c r="L18" s="100">
        <v>128.5</v>
      </c>
      <c r="M18" s="101">
        <f t="shared" si="0"/>
        <v>67.63157894736842</v>
      </c>
      <c r="N18" s="103">
        <f t="shared" si="1"/>
        <v>5</v>
      </c>
      <c r="O18" s="100">
        <v>136</v>
      </c>
      <c r="P18" s="101">
        <f t="shared" si="2"/>
        <v>71.57894736842105</v>
      </c>
      <c r="Q18" s="103">
        <f t="shared" si="3"/>
        <v>2</v>
      </c>
      <c r="R18" s="100">
        <v>134.5</v>
      </c>
      <c r="S18" s="101">
        <f t="shared" si="4"/>
        <v>70.78947368421053</v>
      </c>
      <c r="T18" s="103">
        <f t="shared" si="5"/>
        <v>2</v>
      </c>
      <c r="U18" s="103"/>
      <c r="V18" s="103"/>
      <c r="W18" s="100">
        <f t="shared" si="6"/>
        <v>399</v>
      </c>
      <c r="X18" s="104"/>
      <c r="Y18" s="101">
        <f t="shared" si="7"/>
        <v>70</v>
      </c>
      <c r="Z18" s="105"/>
    </row>
    <row r="19" spans="1:26" s="110" customFormat="1" ht="39.75" customHeight="1">
      <c r="A19" s="224">
        <v>3</v>
      </c>
      <c r="B19" s="109"/>
      <c r="C19" s="300"/>
      <c r="D19" s="49" t="s">
        <v>35</v>
      </c>
      <c r="E19" s="186" t="s">
        <v>142</v>
      </c>
      <c r="F19" s="190" t="s">
        <v>18</v>
      </c>
      <c r="G19" s="301" t="s">
        <v>36</v>
      </c>
      <c r="H19" s="171" t="s">
        <v>37</v>
      </c>
      <c r="I19" s="302" t="s">
        <v>43</v>
      </c>
      <c r="J19" s="303" t="s">
        <v>23</v>
      </c>
      <c r="K19" s="304" t="s">
        <v>20</v>
      </c>
      <c r="L19" s="100">
        <v>130</v>
      </c>
      <c r="M19" s="101">
        <f t="shared" si="0"/>
        <v>68.42105263157895</v>
      </c>
      <c r="N19" s="103">
        <f t="shared" si="1"/>
        <v>3</v>
      </c>
      <c r="O19" s="100">
        <v>134</v>
      </c>
      <c r="P19" s="101">
        <f t="shared" si="2"/>
        <v>70.52631578947368</v>
      </c>
      <c r="Q19" s="103">
        <f t="shared" si="3"/>
        <v>3</v>
      </c>
      <c r="R19" s="100">
        <v>134.5</v>
      </c>
      <c r="S19" s="101">
        <f t="shared" si="4"/>
        <v>70.78947368421053</v>
      </c>
      <c r="T19" s="103">
        <f t="shared" si="5"/>
        <v>2</v>
      </c>
      <c r="U19" s="103"/>
      <c r="V19" s="103"/>
      <c r="W19" s="100">
        <f t="shared" si="6"/>
        <v>398.5</v>
      </c>
      <c r="X19" s="104"/>
      <c r="Y19" s="101">
        <f t="shared" si="7"/>
        <v>69.912</v>
      </c>
      <c r="Z19" s="105"/>
    </row>
    <row r="20" spans="1:26" s="110" customFormat="1" ht="34.5" customHeight="1">
      <c r="A20" s="224">
        <v>4</v>
      </c>
      <c r="B20" s="109"/>
      <c r="C20" s="300"/>
      <c r="D20" s="49" t="s">
        <v>35</v>
      </c>
      <c r="E20" s="186" t="s">
        <v>142</v>
      </c>
      <c r="F20" s="190" t="s">
        <v>18</v>
      </c>
      <c r="G20" s="314" t="s">
        <v>39</v>
      </c>
      <c r="H20" s="57" t="s">
        <v>40</v>
      </c>
      <c r="I20" s="315" t="s">
        <v>41</v>
      </c>
      <c r="J20" s="303" t="s">
        <v>23</v>
      </c>
      <c r="K20" s="304" t="s">
        <v>20</v>
      </c>
      <c r="L20" s="100">
        <v>131.5</v>
      </c>
      <c r="M20" s="101">
        <f t="shared" si="0"/>
        <v>69.21052631578948</v>
      </c>
      <c r="N20" s="103">
        <f t="shared" si="1"/>
        <v>1</v>
      </c>
      <c r="O20" s="100">
        <v>132.5</v>
      </c>
      <c r="P20" s="101">
        <f t="shared" si="2"/>
        <v>69.73684210526316</v>
      </c>
      <c r="Q20" s="103">
        <f t="shared" si="3"/>
        <v>4</v>
      </c>
      <c r="R20" s="100">
        <v>133.5</v>
      </c>
      <c r="S20" s="101">
        <f t="shared" si="4"/>
        <v>70.26315789473685</v>
      </c>
      <c r="T20" s="103">
        <f t="shared" si="5"/>
        <v>4</v>
      </c>
      <c r="U20" s="103"/>
      <c r="V20" s="103"/>
      <c r="W20" s="100">
        <f t="shared" si="6"/>
        <v>397.5</v>
      </c>
      <c r="X20" s="104"/>
      <c r="Y20" s="101">
        <f t="shared" si="7"/>
        <v>69.737</v>
      </c>
      <c r="Z20" s="105"/>
    </row>
    <row r="21" spans="1:26" s="110" customFormat="1" ht="34.5" customHeight="1">
      <c r="A21" s="224">
        <v>5</v>
      </c>
      <c r="B21" s="109"/>
      <c r="C21" s="300"/>
      <c r="D21" s="55" t="s">
        <v>127</v>
      </c>
      <c r="E21" s="360" t="s">
        <v>128</v>
      </c>
      <c r="F21" s="306" t="s">
        <v>26</v>
      </c>
      <c r="G21" s="319" t="s">
        <v>176</v>
      </c>
      <c r="H21" s="171" t="s">
        <v>129</v>
      </c>
      <c r="I21" s="374" t="s">
        <v>130</v>
      </c>
      <c r="J21" s="322" t="s">
        <v>46</v>
      </c>
      <c r="K21" s="304" t="s">
        <v>20</v>
      </c>
      <c r="L21" s="100">
        <v>128.5</v>
      </c>
      <c r="M21" s="101">
        <f t="shared" si="0"/>
        <v>67.63157894736842</v>
      </c>
      <c r="N21" s="103">
        <f t="shared" si="1"/>
        <v>5</v>
      </c>
      <c r="O21" s="100">
        <v>132.5</v>
      </c>
      <c r="P21" s="101">
        <f t="shared" si="2"/>
        <v>69.73684210526316</v>
      </c>
      <c r="Q21" s="103">
        <f t="shared" si="3"/>
        <v>4</v>
      </c>
      <c r="R21" s="100">
        <v>128.5</v>
      </c>
      <c r="S21" s="101">
        <f t="shared" si="4"/>
        <v>67.63157894736842</v>
      </c>
      <c r="T21" s="103">
        <f t="shared" si="5"/>
        <v>5</v>
      </c>
      <c r="U21" s="103"/>
      <c r="V21" s="103"/>
      <c r="W21" s="100">
        <f t="shared" si="6"/>
        <v>389.5</v>
      </c>
      <c r="X21" s="104"/>
      <c r="Y21" s="101">
        <f t="shared" si="7"/>
        <v>68.333</v>
      </c>
      <c r="Z21" s="105"/>
    </row>
    <row r="22" spans="1:26" s="110" customFormat="1" ht="40.5" customHeight="1">
      <c r="A22" s="224">
        <v>6</v>
      </c>
      <c r="B22" s="109"/>
      <c r="C22" s="300"/>
      <c r="D22" s="179" t="s">
        <v>231</v>
      </c>
      <c r="E22" s="186"/>
      <c r="F22" s="308" t="s">
        <v>26</v>
      </c>
      <c r="G22" s="301" t="s">
        <v>226</v>
      </c>
      <c r="H22" s="309" t="s">
        <v>227</v>
      </c>
      <c r="I22" s="310" t="s">
        <v>228</v>
      </c>
      <c r="J22" s="311" t="s">
        <v>161</v>
      </c>
      <c r="K22" s="312" t="s">
        <v>229</v>
      </c>
      <c r="L22" s="100">
        <v>130</v>
      </c>
      <c r="M22" s="101">
        <f t="shared" si="0"/>
        <v>68.42105263157895</v>
      </c>
      <c r="N22" s="103">
        <f t="shared" si="1"/>
        <v>3</v>
      </c>
      <c r="O22" s="100">
        <v>132</v>
      </c>
      <c r="P22" s="101">
        <f t="shared" si="2"/>
        <v>69.47368421052632</v>
      </c>
      <c r="Q22" s="103">
        <f t="shared" si="3"/>
        <v>6</v>
      </c>
      <c r="R22" s="100">
        <v>124</v>
      </c>
      <c r="S22" s="101">
        <f t="shared" si="4"/>
        <v>65.26315789473685</v>
      </c>
      <c r="T22" s="103">
        <f t="shared" si="5"/>
        <v>8</v>
      </c>
      <c r="U22" s="103"/>
      <c r="V22" s="103"/>
      <c r="W22" s="100">
        <f t="shared" si="6"/>
        <v>386</v>
      </c>
      <c r="X22" s="104"/>
      <c r="Y22" s="101">
        <f t="shared" si="7"/>
        <v>67.719</v>
      </c>
      <c r="Z22" s="105"/>
    </row>
    <row r="23" spans="1:26" s="110" customFormat="1" ht="36.75" customHeight="1">
      <c r="A23" s="224">
        <v>7</v>
      </c>
      <c r="B23" s="109"/>
      <c r="C23" s="300"/>
      <c r="D23" s="55" t="s">
        <v>188</v>
      </c>
      <c r="E23" s="305" t="s">
        <v>189</v>
      </c>
      <c r="F23" s="306" t="s">
        <v>26</v>
      </c>
      <c r="G23" s="307" t="s">
        <v>317</v>
      </c>
      <c r="H23" s="185" t="s">
        <v>187</v>
      </c>
      <c r="I23" s="178" t="s">
        <v>22</v>
      </c>
      <c r="J23" s="244" t="s">
        <v>184</v>
      </c>
      <c r="K23" s="183" t="s">
        <v>20</v>
      </c>
      <c r="L23" s="100">
        <v>126</v>
      </c>
      <c r="M23" s="101">
        <f t="shared" si="0"/>
        <v>66.31578947368422</v>
      </c>
      <c r="N23" s="103">
        <f t="shared" si="1"/>
        <v>7</v>
      </c>
      <c r="O23" s="100">
        <v>127.5</v>
      </c>
      <c r="P23" s="101">
        <f t="shared" si="2"/>
        <v>67.10526315789474</v>
      </c>
      <c r="Q23" s="103">
        <f t="shared" si="3"/>
        <v>7</v>
      </c>
      <c r="R23" s="100">
        <v>125.5</v>
      </c>
      <c r="S23" s="101">
        <f t="shared" si="4"/>
        <v>66.05263157894737</v>
      </c>
      <c r="T23" s="103">
        <f t="shared" si="5"/>
        <v>6</v>
      </c>
      <c r="U23" s="103"/>
      <c r="V23" s="103"/>
      <c r="W23" s="100">
        <f t="shared" si="6"/>
        <v>379</v>
      </c>
      <c r="X23" s="104"/>
      <c r="Y23" s="101">
        <f t="shared" si="7"/>
        <v>66.491</v>
      </c>
      <c r="Z23" s="105"/>
    </row>
    <row r="24" spans="1:26" s="110" customFormat="1" ht="44.25" customHeight="1">
      <c r="A24" s="224">
        <v>8</v>
      </c>
      <c r="B24" s="109"/>
      <c r="C24" s="300"/>
      <c r="D24" s="179" t="s">
        <v>230</v>
      </c>
      <c r="E24" s="186"/>
      <c r="F24" s="308" t="s">
        <v>26</v>
      </c>
      <c r="G24" s="301" t="s">
        <v>226</v>
      </c>
      <c r="H24" s="309" t="s">
        <v>227</v>
      </c>
      <c r="I24" s="310" t="s">
        <v>228</v>
      </c>
      <c r="J24" s="311" t="s">
        <v>161</v>
      </c>
      <c r="K24" s="312" t="s">
        <v>229</v>
      </c>
      <c r="L24" s="100">
        <v>124.5</v>
      </c>
      <c r="M24" s="101">
        <f t="shared" si="0"/>
        <v>65.52631578947368</v>
      </c>
      <c r="N24" s="103">
        <f t="shared" si="1"/>
        <v>8</v>
      </c>
      <c r="O24" s="100">
        <v>123</v>
      </c>
      <c r="P24" s="101">
        <f t="shared" si="2"/>
        <v>64.73684210526316</v>
      </c>
      <c r="Q24" s="103">
        <f t="shared" si="3"/>
        <v>8</v>
      </c>
      <c r="R24" s="100">
        <v>125.5</v>
      </c>
      <c r="S24" s="101">
        <f t="shared" si="4"/>
        <v>66.05263157894737</v>
      </c>
      <c r="T24" s="103">
        <f t="shared" si="5"/>
        <v>6</v>
      </c>
      <c r="U24" s="103"/>
      <c r="V24" s="103"/>
      <c r="W24" s="100">
        <f t="shared" si="6"/>
        <v>373</v>
      </c>
      <c r="X24" s="104"/>
      <c r="Y24" s="101">
        <f t="shared" si="7"/>
        <v>65.439</v>
      </c>
      <c r="Z24" s="105"/>
    </row>
    <row r="25" spans="1:26" ht="26.25" customHeight="1">
      <c r="A25" s="93"/>
      <c r="B25" s="93"/>
      <c r="C25" s="93"/>
      <c r="D25" s="93" t="s">
        <v>15</v>
      </c>
      <c r="E25" s="93"/>
      <c r="F25" s="93"/>
      <c r="G25" s="93"/>
      <c r="H25" s="93"/>
      <c r="J25" s="93"/>
      <c r="K25" s="71" t="s">
        <v>180</v>
      </c>
      <c r="L25" s="111"/>
      <c r="M25" s="93"/>
      <c r="N25" s="93"/>
      <c r="O25" s="112"/>
      <c r="P25" s="113"/>
      <c r="Q25" s="93"/>
      <c r="R25" s="112"/>
      <c r="S25" s="113"/>
      <c r="T25" s="93"/>
      <c r="U25" s="93"/>
      <c r="V25" s="93"/>
      <c r="W25" s="93"/>
      <c r="X25" s="93"/>
      <c r="Y25" s="113"/>
      <c r="Z25" s="93"/>
    </row>
    <row r="26" spans="1:26" ht="17.25" customHeight="1">
      <c r="A26" s="93"/>
      <c r="B26" s="93"/>
      <c r="C26" s="93"/>
      <c r="D26" s="93" t="s">
        <v>86</v>
      </c>
      <c r="E26" s="93"/>
      <c r="F26" s="93"/>
      <c r="G26" s="93"/>
      <c r="H26" s="93"/>
      <c r="J26" s="93"/>
      <c r="K26" s="93" t="s">
        <v>181</v>
      </c>
      <c r="L26" s="111"/>
      <c r="M26" s="93"/>
      <c r="N26" s="93"/>
      <c r="O26" s="112"/>
      <c r="P26" s="113"/>
      <c r="Q26" s="93"/>
      <c r="R26" s="112"/>
      <c r="S26" s="113"/>
      <c r="T26" s="93"/>
      <c r="U26" s="93"/>
      <c r="V26" s="93"/>
      <c r="W26" s="93"/>
      <c r="X26" s="93"/>
      <c r="Y26" s="113"/>
      <c r="Z26" s="93"/>
    </row>
    <row r="27" spans="1:26" ht="27.75" customHeight="1">
      <c r="A27" s="93"/>
      <c r="B27" s="93"/>
      <c r="C27" s="93"/>
      <c r="D27" s="93" t="s">
        <v>16</v>
      </c>
      <c r="E27" s="93"/>
      <c r="F27" s="93"/>
      <c r="G27" s="93"/>
      <c r="H27" s="93"/>
      <c r="J27" s="93"/>
      <c r="K27" s="71" t="s">
        <v>182</v>
      </c>
      <c r="L27" s="111"/>
      <c r="M27" s="84"/>
      <c r="O27" s="112"/>
      <c r="P27" s="113"/>
      <c r="Q27" s="93"/>
      <c r="R27" s="112"/>
      <c r="S27" s="113"/>
      <c r="T27" s="93"/>
      <c r="U27" s="93"/>
      <c r="V27" s="93"/>
      <c r="W27" s="93"/>
      <c r="X27" s="93"/>
      <c r="Y27" s="113"/>
      <c r="Z27" s="93"/>
    </row>
    <row r="28" spans="12:13" ht="12.75">
      <c r="L28" s="111"/>
      <c r="M28" s="93"/>
    </row>
    <row r="29" spans="11:13" ht="12.75">
      <c r="K29" s="93"/>
      <c r="L29" s="111"/>
      <c r="M29" s="93"/>
    </row>
  </sheetData>
  <sheetProtection/>
  <protectedRanges>
    <protectedRange sqref="K11" name="Диапазон1_3_1_1_3_11_1_1_3_1_1_2_1_3_4_1_4_1"/>
    <protectedRange sqref="K12" name="Диапазон1_3_1_1_3_11_1_1_3_1_1_2_1_3_3_1_1_5_1"/>
    <protectedRange sqref="K14" name="Диапазон1_3_1_1_3_11_1_1_3_1_1_2_1_3_4_1_6"/>
  </protectedRanges>
  <mergeCells count="28">
    <mergeCell ref="A10:Y10"/>
    <mergeCell ref="A16:Y16"/>
    <mergeCell ref="Y8:Y9"/>
    <mergeCell ref="Z8:Z9"/>
    <mergeCell ref="A5:Z5"/>
    <mergeCell ref="V7:Z7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K8:K9"/>
    <mergeCell ref="L8:N8"/>
    <mergeCell ref="A1:Z1"/>
    <mergeCell ref="A2:Z2"/>
    <mergeCell ref="A3:Z3"/>
    <mergeCell ref="A4:Z4"/>
    <mergeCell ref="A6:Z6"/>
    <mergeCell ref="A8:A9"/>
    <mergeCell ref="B8:B9"/>
    <mergeCell ref="C8:C9"/>
    <mergeCell ref="D8:D9"/>
    <mergeCell ref="E8:E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view="pageBreakPreview" zoomScale="85" zoomScaleSheetLayoutView="85" workbookViewId="0" topLeftCell="A1">
      <selection activeCell="A5" sqref="A5:Y5"/>
    </sheetView>
  </sheetViews>
  <sheetFormatPr defaultColWidth="9.140625" defaultRowHeight="12.75"/>
  <cols>
    <col min="1" max="1" width="5.7109375" style="84" customWidth="1"/>
    <col min="2" max="3" width="7.57421875" style="84" hidden="1" customWidth="1"/>
    <col min="4" max="4" width="24.8515625" style="84" customWidth="1"/>
    <col min="5" max="5" width="8.28125" style="84" customWidth="1"/>
    <col min="6" max="6" width="4.7109375" style="84" customWidth="1"/>
    <col min="7" max="7" width="32.7109375" style="84" customWidth="1"/>
    <col min="8" max="8" width="8.7109375" style="84" customWidth="1"/>
    <col min="9" max="9" width="15.8515625" style="84" customWidth="1"/>
    <col min="10" max="10" width="12.7109375" style="84" hidden="1" customWidth="1"/>
    <col min="11" max="11" width="23.00390625" style="84" customWidth="1"/>
    <col min="12" max="12" width="6.28125" style="114" customWidth="1"/>
    <col min="13" max="13" width="8.7109375" style="115" customWidth="1"/>
    <col min="14" max="14" width="3.8515625" style="84" customWidth="1"/>
    <col min="15" max="15" width="6.421875" style="114" customWidth="1"/>
    <col min="16" max="16" width="8.7109375" style="115" customWidth="1"/>
    <col min="17" max="17" width="3.7109375" style="84" customWidth="1"/>
    <col min="18" max="18" width="6.421875" style="114" customWidth="1"/>
    <col min="19" max="19" width="8.7109375" style="115" customWidth="1"/>
    <col min="20" max="20" width="3.7109375" style="84" customWidth="1"/>
    <col min="21" max="22" width="4.8515625" style="84" customWidth="1"/>
    <col min="23" max="23" width="6.28125" style="84" customWidth="1"/>
    <col min="24" max="24" width="6.7109375" style="84" hidden="1" customWidth="1"/>
    <col min="25" max="25" width="9.7109375" style="115" customWidth="1"/>
    <col min="26" max="26" width="7.8515625" style="84" hidden="1" customWidth="1"/>
    <col min="27" max="16384" width="9.140625" style="84" customWidth="1"/>
  </cols>
  <sheetData>
    <row r="1" spans="1:26" s="74" customFormat="1" ht="58.5" customHeight="1">
      <c r="A1" s="409" t="s">
        <v>355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</row>
    <row r="2" spans="1:26" s="75" customFormat="1" ht="15.75" customHeight="1">
      <c r="A2" s="410" t="s">
        <v>71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</row>
    <row r="3" spans="1:26" s="76" customFormat="1" ht="15.75" customHeight="1">
      <c r="A3" s="411" t="s">
        <v>103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</row>
    <row r="4" spans="1:26" s="76" customFormat="1" ht="15.75" customHeight="1">
      <c r="A4" s="412" t="s">
        <v>320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</row>
    <row r="5" spans="1:26" s="76" customFormat="1" ht="15.75" customHeight="1">
      <c r="A5" s="419" t="s">
        <v>168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160"/>
    </row>
    <row r="6" spans="1:26" ht="18.75" customHeight="1">
      <c r="A6" s="413" t="s">
        <v>334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</row>
    <row r="7" spans="1:26" s="80" customFormat="1" ht="15" customHeight="1">
      <c r="A7" s="24" t="s">
        <v>17</v>
      </c>
      <c r="B7" s="77"/>
      <c r="C7" s="78"/>
      <c r="D7" s="78"/>
      <c r="E7" s="78"/>
      <c r="F7" s="78"/>
      <c r="G7" s="78"/>
      <c r="H7" s="78"/>
      <c r="I7" s="79"/>
      <c r="J7" s="79"/>
      <c r="V7" s="414" t="s">
        <v>178</v>
      </c>
      <c r="W7" s="414"/>
      <c r="X7" s="414"/>
      <c r="Y7" s="414"/>
      <c r="Z7" s="414"/>
    </row>
    <row r="8" spans="1:26" s="107" customFormat="1" ht="19.5" customHeight="1">
      <c r="A8" s="404" t="s">
        <v>102</v>
      </c>
      <c r="B8" s="405" t="s">
        <v>3</v>
      </c>
      <c r="C8" s="401" t="s">
        <v>104</v>
      </c>
      <c r="D8" s="403" t="s">
        <v>105</v>
      </c>
      <c r="E8" s="403" t="s">
        <v>6</v>
      </c>
      <c r="F8" s="404" t="s">
        <v>7</v>
      </c>
      <c r="G8" s="403" t="s">
        <v>106</v>
      </c>
      <c r="H8" s="403" t="s">
        <v>6</v>
      </c>
      <c r="I8" s="403" t="s">
        <v>9</v>
      </c>
      <c r="J8" s="161"/>
      <c r="K8" s="403" t="s">
        <v>11</v>
      </c>
      <c r="L8" s="407" t="s">
        <v>91</v>
      </c>
      <c r="M8" s="407"/>
      <c r="N8" s="407"/>
      <c r="O8" s="407" t="s">
        <v>92</v>
      </c>
      <c r="P8" s="407"/>
      <c r="Q8" s="407"/>
      <c r="R8" s="407" t="s">
        <v>93</v>
      </c>
      <c r="S8" s="407"/>
      <c r="T8" s="407"/>
      <c r="U8" s="399" t="s">
        <v>94</v>
      </c>
      <c r="V8" s="401" t="s">
        <v>95</v>
      </c>
      <c r="W8" s="404" t="s">
        <v>96</v>
      </c>
      <c r="X8" s="405" t="s">
        <v>97</v>
      </c>
      <c r="Y8" s="406" t="s">
        <v>98</v>
      </c>
      <c r="Z8" s="418" t="s">
        <v>99</v>
      </c>
    </row>
    <row r="9" spans="1:26" s="107" customFormat="1" ht="39.75" customHeight="1">
      <c r="A9" s="404"/>
      <c r="B9" s="405"/>
      <c r="C9" s="402"/>
      <c r="D9" s="403"/>
      <c r="E9" s="403"/>
      <c r="F9" s="404"/>
      <c r="G9" s="403"/>
      <c r="H9" s="403"/>
      <c r="I9" s="403"/>
      <c r="J9" s="161"/>
      <c r="K9" s="403"/>
      <c r="L9" s="117" t="s">
        <v>100</v>
      </c>
      <c r="M9" s="118" t="s">
        <v>101</v>
      </c>
      <c r="N9" s="119" t="s">
        <v>102</v>
      </c>
      <c r="O9" s="117" t="s">
        <v>100</v>
      </c>
      <c r="P9" s="118" t="s">
        <v>101</v>
      </c>
      <c r="Q9" s="119" t="s">
        <v>102</v>
      </c>
      <c r="R9" s="117" t="s">
        <v>100</v>
      </c>
      <c r="S9" s="118" t="s">
        <v>101</v>
      </c>
      <c r="T9" s="119" t="s">
        <v>102</v>
      </c>
      <c r="U9" s="400"/>
      <c r="V9" s="402"/>
      <c r="W9" s="404"/>
      <c r="X9" s="405"/>
      <c r="Y9" s="406"/>
      <c r="Z9" s="418"/>
    </row>
    <row r="10" spans="1:26" s="110" customFormat="1" ht="34.5" customHeight="1">
      <c r="A10" s="224">
        <v>1</v>
      </c>
      <c r="B10" s="109"/>
      <c r="C10" s="73"/>
      <c r="D10" s="49" t="s">
        <v>35</v>
      </c>
      <c r="E10" s="186" t="s">
        <v>142</v>
      </c>
      <c r="F10" s="190" t="s">
        <v>18</v>
      </c>
      <c r="G10" s="301" t="s">
        <v>36</v>
      </c>
      <c r="H10" s="171" t="s">
        <v>37</v>
      </c>
      <c r="I10" s="302" t="s">
        <v>43</v>
      </c>
      <c r="J10" s="303" t="s">
        <v>23</v>
      </c>
      <c r="K10" s="304" t="s">
        <v>20</v>
      </c>
      <c r="L10" s="100">
        <v>130</v>
      </c>
      <c r="M10" s="101">
        <f aca="true" t="shared" si="0" ref="M10:M15">L10/1.9-IF($U10=1,0.5,)</f>
        <v>68.42105263157895</v>
      </c>
      <c r="N10" s="103">
        <f aca="true" t="shared" si="1" ref="N10:N15">RANK(M10,M$10:M$15,0)</f>
        <v>1</v>
      </c>
      <c r="O10" s="100">
        <v>134</v>
      </c>
      <c r="P10" s="101">
        <f aca="true" t="shared" si="2" ref="P10:P15">O10/1.9-IF($U10=1,0.5,)</f>
        <v>70.52631578947368</v>
      </c>
      <c r="Q10" s="103">
        <f aca="true" t="shared" si="3" ref="Q10:Q15">RANK(P10,P$10:P$15,0)</f>
        <v>1</v>
      </c>
      <c r="R10" s="100">
        <v>134.5</v>
      </c>
      <c r="S10" s="101">
        <f aca="true" t="shared" si="4" ref="S10:S15">R10/1.9-IF($U10=1,0.5,)</f>
        <v>70.78947368421053</v>
      </c>
      <c r="T10" s="103">
        <f aca="true" t="shared" si="5" ref="T10:T15">RANK(S10,S$10:S$15,0)</f>
        <v>1</v>
      </c>
      <c r="U10" s="103"/>
      <c r="V10" s="103"/>
      <c r="W10" s="100">
        <f aca="true" t="shared" si="6" ref="W10:W15">L10+O10+R10</f>
        <v>398.5</v>
      </c>
      <c r="X10" s="104"/>
      <c r="Y10" s="101">
        <f aca="true" t="shared" si="7" ref="Y10:Y15">ROUND(SUM(M10,P10,S10)/3,3)</f>
        <v>69.912</v>
      </c>
      <c r="Z10" s="105"/>
    </row>
    <row r="11" spans="1:26" s="110" customFormat="1" ht="34.5" customHeight="1">
      <c r="A11" s="224">
        <v>2</v>
      </c>
      <c r="B11" s="109"/>
      <c r="C11" s="73"/>
      <c r="D11" s="55" t="s">
        <v>127</v>
      </c>
      <c r="E11" s="360" t="s">
        <v>128</v>
      </c>
      <c r="F11" s="306" t="s">
        <v>26</v>
      </c>
      <c r="G11" s="319" t="s">
        <v>176</v>
      </c>
      <c r="H11" s="171" t="s">
        <v>129</v>
      </c>
      <c r="I11" s="374" t="s">
        <v>130</v>
      </c>
      <c r="J11" s="322" t="s">
        <v>46</v>
      </c>
      <c r="K11" s="304" t="s">
        <v>20</v>
      </c>
      <c r="L11" s="100">
        <v>128.5</v>
      </c>
      <c r="M11" s="101">
        <f t="shared" si="0"/>
        <v>67.63157894736842</v>
      </c>
      <c r="N11" s="103">
        <f t="shared" si="1"/>
        <v>2</v>
      </c>
      <c r="O11" s="100">
        <v>132.5</v>
      </c>
      <c r="P11" s="101">
        <f t="shared" si="2"/>
        <v>69.73684210526316</v>
      </c>
      <c r="Q11" s="103">
        <f t="shared" si="3"/>
        <v>2</v>
      </c>
      <c r="R11" s="100">
        <v>128.5</v>
      </c>
      <c r="S11" s="101">
        <f t="shared" si="4"/>
        <v>67.63157894736842</v>
      </c>
      <c r="T11" s="103">
        <f t="shared" si="5"/>
        <v>2</v>
      </c>
      <c r="U11" s="103"/>
      <c r="V11" s="103"/>
      <c r="W11" s="100">
        <f t="shared" si="6"/>
        <v>389.5</v>
      </c>
      <c r="X11" s="104"/>
      <c r="Y11" s="101">
        <f t="shared" si="7"/>
        <v>68.333</v>
      </c>
      <c r="Z11" s="105"/>
    </row>
    <row r="12" spans="1:26" s="110" customFormat="1" ht="38.25" customHeight="1">
      <c r="A12" s="224">
        <v>3</v>
      </c>
      <c r="B12" s="109"/>
      <c r="C12" s="73"/>
      <c r="D12" s="259" t="s">
        <v>220</v>
      </c>
      <c r="E12" s="305" t="s">
        <v>221</v>
      </c>
      <c r="F12" s="330" t="s">
        <v>26</v>
      </c>
      <c r="G12" s="368" t="s">
        <v>222</v>
      </c>
      <c r="H12" s="369" t="s">
        <v>223</v>
      </c>
      <c r="I12" s="370" t="s">
        <v>22</v>
      </c>
      <c r="J12" s="338" t="s">
        <v>63</v>
      </c>
      <c r="K12" s="332" t="s">
        <v>20</v>
      </c>
      <c r="L12" s="100">
        <v>126.5</v>
      </c>
      <c r="M12" s="101">
        <f t="shared" si="0"/>
        <v>66.07894736842105</v>
      </c>
      <c r="N12" s="103">
        <f t="shared" si="1"/>
        <v>5</v>
      </c>
      <c r="O12" s="100">
        <v>131</v>
      </c>
      <c r="P12" s="101">
        <f t="shared" si="2"/>
        <v>68.44736842105263</v>
      </c>
      <c r="Q12" s="103">
        <f t="shared" si="3"/>
        <v>3</v>
      </c>
      <c r="R12" s="100">
        <v>129</v>
      </c>
      <c r="S12" s="101">
        <f t="shared" si="4"/>
        <v>67.39473684210526</v>
      </c>
      <c r="T12" s="103">
        <f t="shared" si="5"/>
        <v>3</v>
      </c>
      <c r="U12" s="103">
        <v>1</v>
      </c>
      <c r="V12" s="103"/>
      <c r="W12" s="100">
        <f t="shared" si="6"/>
        <v>386.5</v>
      </c>
      <c r="X12" s="104"/>
      <c r="Y12" s="101">
        <f t="shared" si="7"/>
        <v>67.307</v>
      </c>
      <c r="Z12" s="105"/>
    </row>
    <row r="13" spans="1:26" s="110" customFormat="1" ht="34.5" customHeight="1">
      <c r="A13" s="224">
        <v>4</v>
      </c>
      <c r="B13" s="109"/>
      <c r="C13" s="73"/>
      <c r="D13" s="49" t="s">
        <v>150</v>
      </c>
      <c r="E13" s="65" t="s">
        <v>151</v>
      </c>
      <c r="F13" s="199" t="s">
        <v>26</v>
      </c>
      <c r="G13" s="319" t="s">
        <v>59</v>
      </c>
      <c r="H13" s="320" t="s">
        <v>60</v>
      </c>
      <c r="I13" s="321" t="s">
        <v>22</v>
      </c>
      <c r="J13" s="322" t="s">
        <v>63</v>
      </c>
      <c r="K13" s="207" t="s">
        <v>50</v>
      </c>
      <c r="L13" s="100">
        <v>125.5</v>
      </c>
      <c r="M13" s="101">
        <f t="shared" si="0"/>
        <v>66.05263157894737</v>
      </c>
      <c r="N13" s="103">
        <f t="shared" si="1"/>
        <v>6</v>
      </c>
      <c r="O13" s="100">
        <v>130</v>
      </c>
      <c r="P13" s="101">
        <f t="shared" si="2"/>
        <v>68.42105263157895</v>
      </c>
      <c r="Q13" s="103">
        <f t="shared" si="3"/>
        <v>4</v>
      </c>
      <c r="R13" s="100">
        <v>127.5</v>
      </c>
      <c r="S13" s="101">
        <f t="shared" si="4"/>
        <v>67.10526315789474</v>
      </c>
      <c r="T13" s="103">
        <f t="shared" si="5"/>
        <v>4</v>
      </c>
      <c r="U13" s="103"/>
      <c r="V13" s="103"/>
      <c r="W13" s="100">
        <f t="shared" si="6"/>
        <v>383</v>
      </c>
      <c r="X13" s="104"/>
      <c r="Y13" s="101">
        <f t="shared" si="7"/>
        <v>67.193</v>
      </c>
      <c r="Z13" s="105"/>
    </row>
    <row r="14" spans="1:26" s="110" customFormat="1" ht="34.5" customHeight="1">
      <c r="A14" s="224">
        <v>5</v>
      </c>
      <c r="B14" s="109"/>
      <c r="C14" s="73"/>
      <c r="D14" s="49" t="s">
        <v>61</v>
      </c>
      <c r="E14" s="50" t="s">
        <v>348</v>
      </c>
      <c r="F14" s="67" t="s">
        <v>26</v>
      </c>
      <c r="G14" s="307" t="s">
        <v>120</v>
      </c>
      <c r="H14" s="316" t="s">
        <v>144</v>
      </c>
      <c r="I14" s="317" t="s">
        <v>64</v>
      </c>
      <c r="J14" s="318" t="s">
        <v>46</v>
      </c>
      <c r="K14" s="304" t="s">
        <v>20</v>
      </c>
      <c r="L14" s="100">
        <v>127</v>
      </c>
      <c r="M14" s="101">
        <f t="shared" si="0"/>
        <v>66.8421052631579</v>
      </c>
      <c r="N14" s="103">
        <f t="shared" si="1"/>
        <v>3</v>
      </c>
      <c r="O14" s="100">
        <v>129</v>
      </c>
      <c r="P14" s="101">
        <f t="shared" si="2"/>
        <v>67.89473684210526</v>
      </c>
      <c r="Q14" s="103">
        <f t="shared" si="3"/>
        <v>5</v>
      </c>
      <c r="R14" s="100">
        <v>125</v>
      </c>
      <c r="S14" s="101">
        <f t="shared" si="4"/>
        <v>65.78947368421053</v>
      </c>
      <c r="T14" s="103">
        <f t="shared" si="5"/>
        <v>6</v>
      </c>
      <c r="U14" s="103"/>
      <c r="V14" s="103"/>
      <c r="W14" s="100">
        <f t="shared" si="6"/>
        <v>381</v>
      </c>
      <c r="X14" s="104"/>
      <c r="Y14" s="101">
        <f t="shared" si="7"/>
        <v>66.842</v>
      </c>
      <c r="Z14" s="105"/>
    </row>
    <row r="15" spans="1:26" s="110" customFormat="1" ht="38.25" customHeight="1">
      <c r="A15" s="224">
        <v>6</v>
      </c>
      <c r="B15" s="109"/>
      <c r="C15" s="73"/>
      <c r="D15" s="55" t="s">
        <v>188</v>
      </c>
      <c r="E15" s="305" t="s">
        <v>189</v>
      </c>
      <c r="F15" s="306" t="s">
        <v>26</v>
      </c>
      <c r="G15" s="307" t="s">
        <v>317</v>
      </c>
      <c r="H15" s="185" t="s">
        <v>187</v>
      </c>
      <c r="I15" s="178" t="s">
        <v>22</v>
      </c>
      <c r="J15" s="244" t="s">
        <v>184</v>
      </c>
      <c r="K15" s="183" t="s">
        <v>20</v>
      </c>
      <c r="L15" s="100">
        <v>126</v>
      </c>
      <c r="M15" s="101">
        <f t="shared" si="0"/>
        <v>66.31578947368422</v>
      </c>
      <c r="N15" s="103">
        <f t="shared" si="1"/>
        <v>4</v>
      </c>
      <c r="O15" s="100">
        <v>127.5</v>
      </c>
      <c r="P15" s="101">
        <f t="shared" si="2"/>
        <v>67.10526315789474</v>
      </c>
      <c r="Q15" s="103">
        <f t="shared" si="3"/>
        <v>6</v>
      </c>
      <c r="R15" s="100">
        <v>125.5</v>
      </c>
      <c r="S15" s="101">
        <f t="shared" si="4"/>
        <v>66.05263157894737</v>
      </c>
      <c r="T15" s="103">
        <f t="shared" si="5"/>
        <v>5</v>
      </c>
      <c r="U15" s="103"/>
      <c r="V15" s="103"/>
      <c r="W15" s="100">
        <f t="shared" si="6"/>
        <v>379</v>
      </c>
      <c r="X15" s="104"/>
      <c r="Y15" s="101">
        <f t="shared" si="7"/>
        <v>66.491</v>
      </c>
      <c r="Z15" s="105"/>
    </row>
    <row r="16" spans="1:26" ht="48" customHeight="1">
      <c r="A16" s="93"/>
      <c r="B16" s="93"/>
      <c r="C16" s="93"/>
      <c r="D16" s="93" t="s">
        <v>15</v>
      </c>
      <c r="E16" s="93"/>
      <c r="F16" s="93"/>
      <c r="G16" s="93"/>
      <c r="H16" s="93"/>
      <c r="J16" s="93"/>
      <c r="K16" s="71" t="s">
        <v>180</v>
      </c>
      <c r="L16" s="111"/>
      <c r="M16" s="93"/>
      <c r="N16" s="93"/>
      <c r="O16" s="112"/>
      <c r="P16" s="113"/>
      <c r="Q16" s="93"/>
      <c r="R16" s="112"/>
      <c r="S16" s="113"/>
      <c r="T16" s="93"/>
      <c r="U16" s="93"/>
      <c r="V16" s="93"/>
      <c r="W16" s="93"/>
      <c r="X16" s="93"/>
      <c r="Y16" s="113"/>
      <c r="Z16" s="93"/>
    </row>
    <row r="17" spans="1:26" ht="32.25" customHeight="1">
      <c r="A17" s="93"/>
      <c r="B17" s="93"/>
      <c r="C17" s="93"/>
      <c r="D17" s="93" t="s">
        <v>86</v>
      </c>
      <c r="E17" s="93"/>
      <c r="F17" s="93"/>
      <c r="G17" s="93"/>
      <c r="H17" s="93"/>
      <c r="J17" s="93"/>
      <c r="K17" s="93" t="s">
        <v>181</v>
      </c>
      <c r="L17" s="111"/>
      <c r="M17" s="93"/>
      <c r="N17" s="93"/>
      <c r="O17" s="112"/>
      <c r="P17" s="113"/>
      <c r="Q17" s="93"/>
      <c r="R17" s="112"/>
      <c r="S17" s="113"/>
      <c r="T17" s="93"/>
      <c r="U17" s="93"/>
      <c r="V17" s="93"/>
      <c r="W17" s="93"/>
      <c r="X17" s="93"/>
      <c r="Y17" s="113"/>
      <c r="Z17" s="93"/>
    </row>
    <row r="18" spans="1:26" ht="48" customHeight="1">
      <c r="A18" s="93"/>
      <c r="B18" s="93"/>
      <c r="C18" s="93"/>
      <c r="D18" s="93" t="s">
        <v>16</v>
      </c>
      <c r="E18" s="93"/>
      <c r="F18" s="93"/>
      <c r="G18" s="93"/>
      <c r="H18" s="93"/>
      <c r="J18" s="93"/>
      <c r="K18" s="71" t="s">
        <v>182</v>
      </c>
      <c r="L18" s="111"/>
      <c r="M18" s="84"/>
      <c r="O18" s="112"/>
      <c r="P18" s="113"/>
      <c r="Q18" s="93"/>
      <c r="R18" s="112"/>
      <c r="S18" s="113"/>
      <c r="T18" s="93"/>
      <c r="U18" s="93"/>
      <c r="V18" s="93"/>
      <c r="W18" s="93"/>
      <c r="X18" s="93"/>
      <c r="Y18" s="113"/>
      <c r="Z18" s="93"/>
    </row>
    <row r="19" spans="12:13" ht="12.75">
      <c r="L19" s="111"/>
      <c r="M19" s="93"/>
    </row>
    <row r="20" spans="11:13" ht="12.75">
      <c r="K20" s="93"/>
      <c r="L20" s="111"/>
      <c r="M20" s="93"/>
    </row>
  </sheetData>
  <sheetProtection/>
  <protectedRanges>
    <protectedRange sqref="K13" name="Диапазон1_3_1_1_3_11_1_1_3_1_1_2_1_3_4_1_4_1"/>
    <protectedRange sqref="K14" name="Диапазон1_3_1_1_3_11_1_1_3_1_1_2_1_3_3_1_1_5_1"/>
    <protectedRange sqref="K15" name="Диапазон1_3_1_1_3_11_1_1_3_1_1_2_1_3_4_1_6"/>
  </protectedRanges>
  <mergeCells count="26">
    <mergeCell ref="A8:A9"/>
    <mergeCell ref="G8:G9"/>
    <mergeCell ref="I8:I9"/>
    <mergeCell ref="A1:Z1"/>
    <mergeCell ref="A2:Z2"/>
    <mergeCell ref="A3:Z3"/>
    <mergeCell ref="A4:Z4"/>
    <mergeCell ref="A6:Z6"/>
    <mergeCell ref="V8:V9"/>
    <mergeCell ref="V7:Z7"/>
    <mergeCell ref="A5:Y5"/>
    <mergeCell ref="K8:K9"/>
    <mergeCell ref="L8:N8"/>
    <mergeCell ref="O8:Q8"/>
    <mergeCell ref="R8:T8"/>
    <mergeCell ref="B8:B9"/>
    <mergeCell ref="C8:C9"/>
    <mergeCell ref="D8:D9"/>
    <mergeCell ref="E8:E9"/>
    <mergeCell ref="Z8:Z9"/>
    <mergeCell ref="F8:F9"/>
    <mergeCell ref="U8:U9"/>
    <mergeCell ref="H8:H9"/>
    <mergeCell ref="W8:W9"/>
    <mergeCell ref="X8:X9"/>
    <mergeCell ref="Y8:Y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view="pageBreakPreview" zoomScale="85" zoomScaleSheetLayoutView="85" zoomScalePageLayoutView="0" workbookViewId="0" topLeftCell="A10">
      <selection activeCell="G17" sqref="G17"/>
    </sheetView>
  </sheetViews>
  <sheetFormatPr defaultColWidth="9.140625" defaultRowHeight="12.75"/>
  <cols>
    <col min="1" max="1" width="4.7109375" style="130" customWidth="1"/>
    <col min="2" max="2" width="6.7109375" style="130" hidden="1" customWidth="1"/>
    <col min="3" max="3" width="5.421875" style="130" hidden="1" customWidth="1"/>
    <col min="4" max="4" width="17.140625" style="130" customWidth="1"/>
    <col min="5" max="5" width="8.421875" style="130" customWidth="1"/>
    <col min="6" max="6" width="4.7109375" style="130" customWidth="1"/>
    <col min="7" max="7" width="29.421875" style="130" customWidth="1"/>
    <col min="8" max="8" width="8.57421875" style="130" customWidth="1"/>
    <col min="9" max="9" width="16.57421875" style="130" customWidth="1"/>
    <col min="10" max="10" width="12.7109375" style="130" hidden="1" customWidth="1"/>
    <col min="11" max="11" width="22.7109375" style="130" customWidth="1"/>
    <col min="12" max="12" width="6.7109375" style="134" customWidth="1"/>
    <col min="13" max="13" width="8.7109375" style="135" customWidth="1"/>
    <col min="14" max="14" width="3.7109375" style="130" customWidth="1"/>
    <col min="15" max="15" width="6.421875" style="134" customWidth="1"/>
    <col min="16" max="16" width="8.7109375" style="135" customWidth="1"/>
    <col min="17" max="17" width="3.7109375" style="130" customWidth="1"/>
    <col min="18" max="18" width="6.140625" style="134" customWidth="1"/>
    <col min="19" max="19" width="8.7109375" style="135" customWidth="1"/>
    <col min="20" max="20" width="3.7109375" style="130" customWidth="1"/>
    <col min="21" max="22" width="4.8515625" style="130" customWidth="1"/>
    <col min="23" max="23" width="6.421875" style="130" customWidth="1"/>
    <col min="24" max="24" width="6.7109375" style="130" hidden="1" customWidth="1"/>
    <col min="25" max="25" width="9.7109375" style="135" customWidth="1"/>
    <col min="26" max="26" width="6.7109375" style="130" customWidth="1"/>
    <col min="27" max="16384" width="9.140625" style="130" customWidth="1"/>
  </cols>
  <sheetData>
    <row r="1" spans="1:26" s="74" customFormat="1" ht="58.5" customHeight="1">
      <c r="A1" s="409" t="s">
        <v>354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</row>
    <row r="2" spans="1:26" s="75" customFormat="1" ht="15.75" customHeight="1">
      <c r="A2" s="410" t="s">
        <v>71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</row>
    <row r="3" spans="1:26" s="76" customFormat="1" ht="15.75" customHeight="1">
      <c r="A3" s="411" t="s">
        <v>103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</row>
    <row r="4" spans="1:26" s="76" customFormat="1" ht="15.75" customHeight="1">
      <c r="A4" s="412" t="s">
        <v>321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</row>
    <row r="5" spans="1:26" s="76" customFormat="1" ht="15.75" customHeight="1">
      <c r="A5" s="419" t="s">
        <v>167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395"/>
    </row>
    <row r="6" spans="1:26" s="84" customFormat="1" ht="18.75" customHeight="1">
      <c r="A6" s="413" t="s">
        <v>334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</row>
    <row r="7" spans="1:26" s="80" customFormat="1" ht="15" customHeight="1">
      <c r="A7" s="24" t="s">
        <v>17</v>
      </c>
      <c r="B7" s="77"/>
      <c r="C7" s="78"/>
      <c r="D7" s="78"/>
      <c r="E7" s="78"/>
      <c r="F7" s="78"/>
      <c r="G7" s="78"/>
      <c r="H7" s="78"/>
      <c r="I7" s="79"/>
      <c r="J7" s="79"/>
      <c r="V7" s="414" t="s">
        <v>178</v>
      </c>
      <c r="W7" s="414"/>
      <c r="X7" s="414"/>
      <c r="Y7" s="414"/>
      <c r="Z7" s="414"/>
    </row>
    <row r="8" spans="1:26" s="122" customFormat="1" ht="48.75" customHeight="1">
      <c r="A8" s="420" t="s">
        <v>102</v>
      </c>
      <c r="B8" s="421" t="s">
        <v>4</v>
      </c>
      <c r="C8" s="421" t="s">
        <v>104</v>
      </c>
      <c r="D8" s="422" t="s">
        <v>105</v>
      </c>
      <c r="E8" s="422" t="s">
        <v>6</v>
      </c>
      <c r="F8" s="420" t="s">
        <v>7</v>
      </c>
      <c r="G8" s="422" t="s">
        <v>106</v>
      </c>
      <c r="H8" s="422" t="s">
        <v>6</v>
      </c>
      <c r="I8" s="422" t="s">
        <v>9</v>
      </c>
      <c r="J8" s="120"/>
      <c r="K8" s="422" t="s">
        <v>11</v>
      </c>
      <c r="L8" s="423" t="s">
        <v>91</v>
      </c>
      <c r="M8" s="423"/>
      <c r="N8" s="423"/>
      <c r="O8" s="423" t="s">
        <v>92</v>
      </c>
      <c r="P8" s="423"/>
      <c r="Q8" s="423"/>
      <c r="R8" s="423" t="s">
        <v>93</v>
      </c>
      <c r="S8" s="423"/>
      <c r="T8" s="423"/>
      <c r="U8" s="421" t="s">
        <v>94</v>
      </c>
      <c r="V8" s="421" t="s">
        <v>95</v>
      </c>
      <c r="W8" s="420" t="s">
        <v>96</v>
      </c>
      <c r="X8" s="421" t="s">
        <v>97</v>
      </c>
      <c r="Y8" s="427" t="s">
        <v>98</v>
      </c>
      <c r="Z8" s="428" t="s">
        <v>99</v>
      </c>
    </row>
    <row r="9" spans="1:26" s="122" customFormat="1" ht="39.75" customHeight="1">
      <c r="A9" s="420"/>
      <c r="B9" s="421"/>
      <c r="C9" s="421"/>
      <c r="D9" s="422"/>
      <c r="E9" s="422"/>
      <c r="F9" s="420"/>
      <c r="G9" s="422"/>
      <c r="H9" s="422"/>
      <c r="I9" s="422"/>
      <c r="J9" s="120"/>
      <c r="K9" s="422"/>
      <c r="L9" s="123" t="s">
        <v>100</v>
      </c>
      <c r="M9" s="124" t="s">
        <v>101</v>
      </c>
      <c r="N9" s="125" t="s">
        <v>102</v>
      </c>
      <c r="O9" s="123" t="s">
        <v>100</v>
      </c>
      <c r="P9" s="124" t="s">
        <v>101</v>
      </c>
      <c r="Q9" s="125" t="s">
        <v>102</v>
      </c>
      <c r="R9" s="123" t="s">
        <v>100</v>
      </c>
      <c r="S9" s="124" t="s">
        <v>101</v>
      </c>
      <c r="T9" s="125" t="s">
        <v>102</v>
      </c>
      <c r="U9" s="421"/>
      <c r="V9" s="421"/>
      <c r="W9" s="420"/>
      <c r="X9" s="421"/>
      <c r="Y9" s="427"/>
      <c r="Z9" s="428"/>
    </row>
    <row r="10" spans="1:26" s="126" customFormat="1" ht="36.75" customHeight="1">
      <c r="A10" s="127">
        <v>1</v>
      </c>
      <c r="B10" s="128"/>
      <c r="C10" s="313"/>
      <c r="D10" s="55" t="s">
        <v>38</v>
      </c>
      <c r="E10" s="186" t="s">
        <v>139</v>
      </c>
      <c r="F10" s="190" t="s">
        <v>18</v>
      </c>
      <c r="G10" s="314" t="s">
        <v>39</v>
      </c>
      <c r="H10" s="57" t="s">
        <v>40</v>
      </c>
      <c r="I10" s="315" t="s">
        <v>41</v>
      </c>
      <c r="J10" s="303" t="s">
        <v>23</v>
      </c>
      <c r="K10" s="304" t="s">
        <v>20</v>
      </c>
      <c r="L10" s="100">
        <v>151</v>
      </c>
      <c r="M10" s="101">
        <f>L10/2.2-IF($U10=1,0.5,)</f>
        <v>68.63636363636363</v>
      </c>
      <c r="N10" s="103">
        <f>RANK(M10,M$10:M$15,0)</f>
        <v>2</v>
      </c>
      <c r="O10" s="100">
        <v>160.5</v>
      </c>
      <c r="P10" s="101">
        <f>O10/2.2-IF($U10=1,0.5,)</f>
        <v>72.95454545454545</v>
      </c>
      <c r="Q10" s="103">
        <f>RANK(P10,P$10:P$15,0)</f>
        <v>1</v>
      </c>
      <c r="R10" s="100">
        <v>155.5</v>
      </c>
      <c r="S10" s="101">
        <f>R10/2.2-IF($U10=1,0.5,)</f>
        <v>70.68181818181817</v>
      </c>
      <c r="T10" s="103">
        <f>RANK(S10,S$10:S$15,0)</f>
        <v>1</v>
      </c>
      <c r="U10" s="103"/>
      <c r="V10" s="103"/>
      <c r="W10" s="100">
        <f>L10+O10+R10</f>
        <v>467</v>
      </c>
      <c r="X10" s="104"/>
      <c r="Y10" s="101">
        <f>ROUND(SUM(M10,P10,S10)/3,3)</f>
        <v>70.758</v>
      </c>
      <c r="Z10" s="129" t="s">
        <v>18</v>
      </c>
    </row>
    <row r="11" spans="1:26" s="126" customFormat="1" ht="36.75" customHeight="1">
      <c r="A11" s="127">
        <v>2</v>
      </c>
      <c r="B11" s="128"/>
      <c r="C11" s="300"/>
      <c r="D11" s="378" t="s">
        <v>35</v>
      </c>
      <c r="E11" s="279" t="s">
        <v>142</v>
      </c>
      <c r="F11" s="379" t="s">
        <v>18</v>
      </c>
      <c r="G11" s="345" t="s">
        <v>36</v>
      </c>
      <c r="H11" s="380" t="s">
        <v>37</v>
      </c>
      <c r="I11" s="381" t="s">
        <v>43</v>
      </c>
      <c r="J11" s="382" t="s">
        <v>23</v>
      </c>
      <c r="K11" s="325" t="s">
        <v>20</v>
      </c>
      <c r="L11" s="100">
        <v>154.5</v>
      </c>
      <c r="M11" s="101">
        <f>L11/2.2-IF($U11=1,0.5,)</f>
        <v>70.22727272727272</v>
      </c>
      <c r="N11" s="103">
        <f>RANK(M11,M$10:M$15,0)</f>
        <v>1</v>
      </c>
      <c r="O11" s="100">
        <v>155.5</v>
      </c>
      <c r="P11" s="101">
        <f>O11/2.2-IF($U11=1,0.5,)</f>
        <v>70.68181818181817</v>
      </c>
      <c r="Q11" s="103">
        <f>RANK(P11,P$10:P$15,0)</f>
        <v>2</v>
      </c>
      <c r="R11" s="100">
        <v>153</v>
      </c>
      <c r="S11" s="101">
        <f>R11/2.2-IF($U11=1,0.5,)</f>
        <v>69.54545454545455</v>
      </c>
      <c r="T11" s="103">
        <f>RANK(S11,S$10:S$15,0)</f>
        <v>2</v>
      </c>
      <c r="U11" s="103"/>
      <c r="V11" s="103"/>
      <c r="W11" s="100">
        <f>L11+O11+R11</f>
        <v>463</v>
      </c>
      <c r="X11" s="104"/>
      <c r="Y11" s="101">
        <f>ROUND(SUM(M11,P11,S11)/3,3)</f>
        <v>70.152</v>
      </c>
      <c r="Z11" s="129" t="s">
        <v>18</v>
      </c>
    </row>
    <row r="12" spans="1:26" s="126" customFormat="1" ht="36.75" customHeight="1">
      <c r="A12" s="127">
        <v>3</v>
      </c>
      <c r="B12" s="128"/>
      <c r="C12" s="326"/>
      <c r="D12" s="55" t="s">
        <v>237</v>
      </c>
      <c r="E12" s="65" t="s">
        <v>238</v>
      </c>
      <c r="F12" s="180" t="s">
        <v>18</v>
      </c>
      <c r="G12" s="301" t="s">
        <v>242</v>
      </c>
      <c r="H12" s="323" t="s">
        <v>246</v>
      </c>
      <c r="I12" s="318" t="s">
        <v>243</v>
      </c>
      <c r="J12" s="318" t="s">
        <v>241</v>
      </c>
      <c r="K12" s="304" t="s">
        <v>229</v>
      </c>
      <c r="L12" s="100">
        <v>148</v>
      </c>
      <c r="M12" s="101">
        <f>L12/2.2-IF($U12=1,0.5,)</f>
        <v>67.27272727272727</v>
      </c>
      <c r="N12" s="103">
        <f>RANK(M12,M$10:M$15,0)</f>
        <v>3</v>
      </c>
      <c r="O12" s="100">
        <v>152.5</v>
      </c>
      <c r="P12" s="101">
        <f>O12/2.2-IF($U12=1,0.5,)</f>
        <v>69.31818181818181</v>
      </c>
      <c r="Q12" s="103">
        <f>RANK(P12,P$10:P$15,0)</f>
        <v>3</v>
      </c>
      <c r="R12" s="100">
        <v>152</v>
      </c>
      <c r="S12" s="101">
        <f>R12/2.2-IF($U12=1,0.5,)</f>
        <v>69.09090909090908</v>
      </c>
      <c r="T12" s="103">
        <f>RANK(S12,S$10:S$15,0)</f>
        <v>3</v>
      </c>
      <c r="U12" s="103"/>
      <c r="V12" s="103"/>
      <c r="W12" s="100">
        <f>L12+O12+R12</f>
        <v>452.5</v>
      </c>
      <c r="X12" s="104"/>
      <c r="Y12" s="101">
        <f>ROUND(SUM(M12,P12,S12)/3,3)</f>
        <v>68.561</v>
      </c>
      <c r="Z12" s="129" t="s">
        <v>18</v>
      </c>
    </row>
    <row r="13" spans="1:26" s="126" customFormat="1" ht="36.75" customHeight="1">
      <c r="A13" s="127">
        <v>4</v>
      </c>
      <c r="B13" s="128"/>
      <c r="C13" s="326"/>
      <c r="D13" s="55" t="s">
        <v>237</v>
      </c>
      <c r="E13" s="65" t="s">
        <v>238</v>
      </c>
      <c r="F13" s="180" t="s">
        <v>18</v>
      </c>
      <c r="G13" s="301" t="s">
        <v>239</v>
      </c>
      <c r="H13" s="323" t="s">
        <v>240</v>
      </c>
      <c r="I13" s="318" t="s">
        <v>48</v>
      </c>
      <c r="J13" s="318" t="s">
        <v>241</v>
      </c>
      <c r="K13" s="304" t="s">
        <v>229</v>
      </c>
      <c r="L13" s="100">
        <v>147</v>
      </c>
      <c r="M13" s="101">
        <f>L13/2.2-IF($U13=1,0.5,)</f>
        <v>66.81818181818181</v>
      </c>
      <c r="N13" s="103">
        <f>RANK(M13,M$10:M$15,0)</f>
        <v>4</v>
      </c>
      <c r="O13" s="100">
        <v>146.5</v>
      </c>
      <c r="P13" s="101">
        <f>O13/2.2-IF($U13=1,0.5,)</f>
        <v>66.59090909090908</v>
      </c>
      <c r="Q13" s="103">
        <f>RANK(P13,P$10:P$15,0)</f>
        <v>5</v>
      </c>
      <c r="R13" s="100">
        <v>147.5</v>
      </c>
      <c r="S13" s="101">
        <f>R13/2.2-IF($U13=1,0.5,)</f>
        <v>67.04545454545455</v>
      </c>
      <c r="T13" s="103">
        <f>RANK(S13,S$10:S$15,0)</f>
        <v>4</v>
      </c>
      <c r="U13" s="103"/>
      <c r="V13" s="103"/>
      <c r="W13" s="100">
        <f>L13+O13+R13</f>
        <v>441</v>
      </c>
      <c r="X13" s="104"/>
      <c r="Y13" s="101">
        <f>ROUND(SUM(M13,P13,S13)/3,3)</f>
        <v>66.818</v>
      </c>
      <c r="Z13" s="129" t="s">
        <v>18</v>
      </c>
    </row>
    <row r="14" spans="1:26" s="126" customFormat="1" ht="36.75" customHeight="1">
      <c r="A14" s="127">
        <v>5</v>
      </c>
      <c r="B14" s="128"/>
      <c r="C14" s="300"/>
      <c r="D14" s="55" t="s">
        <v>188</v>
      </c>
      <c r="E14" s="305" t="s">
        <v>189</v>
      </c>
      <c r="F14" s="306" t="s">
        <v>26</v>
      </c>
      <c r="G14" s="307" t="s">
        <v>317</v>
      </c>
      <c r="H14" s="185" t="s">
        <v>187</v>
      </c>
      <c r="I14" s="178" t="s">
        <v>22</v>
      </c>
      <c r="J14" s="244" t="s">
        <v>184</v>
      </c>
      <c r="K14" s="183" t="s">
        <v>20</v>
      </c>
      <c r="L14" s="100">
        <v>143</v>
      </c>
      <c r="M14" s="101">
        <f>L14/2.2-IF($U14=1,0.5,)</f>
        <v>65</v>
      </c>
      <c r="N14" s="103">
        <f>RANK(M14,M$10:M$15,0)</f>
        <v>5</v>
      </c>
      <c r="O14" s="100">
        <v>147.5</v>
      </c>
      <c r="P14" s="101">
        <f>O14/2.2-IF($U14=1,0.5,)</f>
        <v>67.04545454545455</v>
      </c>
      <c r="Q14" s="103">
        <f>RANK(P14,P$10:P$15,0)</f>
        <v>4</v>
      </c>
      <c r="R14" s="100">
        <v>142</v>
      </c>
      <c r="S14" s="101">
        <f>R14/2.2-IF($U14=1,0.5,)</f>
        <v>64.54545454545455</v>
      </c>
      <c r="T14" s="103">
        <f>RANK(S14,S$10:S$15,0)</f>
        <v>5</v>
      </c>
      <c r="U14" s="103"/>
      <c r="V14" s="103"/>
      <c r="W14" s="100">
        <f>L14+O14+R14</f>
        <v>432.5</v>
      </c>
      <c r="X14" s="104"/>
      <c r="Y14" s="101">
        <f>ROUND(SUM(M14,P14,S14)/3,3)</f>
        <v>65.53</v>
      </c>
      <c r="Z14" s="129" t="s">
        <v>18</v>
      </c>
    </row>
    <row r="15" spans="1:26" s="126" customFormat="1" ht="42" customHeight="1">
      <c r="A15" s="127" t="s">
        <v>112</v>
      </c>
      <c r="B15" s="128"/>
      <c r="C15" s="300"/>
      <c r="D15" s="179" t="s">
        <v>231</v>
      </c>
      <c r="E15" s="186"/>
      <c r="F15" s="308" t="s">
        <v>26</v>
      </c>
      <c r="G15" s="301" t="s">
        <v>226</v>
      </c>
      <c r="H15" s="309" t="s">
        <v>227</v>
      </c>
      <c r="I15" s="310" t="s">
        <v>228</v>
      </c>
      <c r="J15" s="311" t="s">
        <v>161</v>
      </c>
      <c r="K15" s="312" t="s">
        <v>229</v>
      </c>
      <c r="L15" s="424" t="s">
        <v>340</v>
      </c>
      <c r="M15" s="425"/>
      <c r="N15" s="425"/>
      <c r="O15" s="425"/>
      <c r="P15" s="425"/>
      <c r="Q15" s="425"/>
      <c r="R15" s="425"/>
      <c r="S15" s="425"/>
      <c r="T15" s="425"/>
      <c r="U15" s="425"/>
      <c r="V15" s="425"/>
      <c r="W15" s="425"/>
      <c r="X15" s="425"/>
      <c r="Y15" s="426"/>
      <c r="Z15" s="129" t="s">
        <v>112</v>
      </c>
    </row>
    <row r="16" spans="1:25" ht="57" customHeight="1">
      <c r="A16" s="95"/>
      <c r="B16" s="95"/>
      <c r="C16" s="95"/>
      <c r="D16" s="95" t="s">
        <v>15</v>
      </c>
      <c r="E16" s="95"/>
      <c r="F16" s="95"/>
      <c r="G16" s="95"/>
      <c r="H16" s="95"/>
      <c r="J16" s="95"/>
      <c r="K16" s="71" t="s">
        <v>180</v>
      </c>
      <c r="L16" s="131"/>
      <c r="M16" s="95"/>
      <c r="N16" s="95"/>
      <c r="O16" s="132"/>
      <c r="P16" s="133"/>
      <c r="Q16" s="95"/>
      <c r="R16" s="132"/>
      <c r="S16" s="133"/>
      <c r="T16" s="95"/>
      <c r="U16" s="95"/>
      <c r="V16" s="95"/>
      <c r="W16" s="95"/>
      <c r="X16" s="95"/>
      <c r="Y16" s="133"/>
    </row>
    <row r="17" spans="1:26" s="84" customFormat="1" ht="57" customHeight="1">
      <c r="A17" s="93"/>
      <c r="B17" s="93"/>
      <c r="C17" s="93"/>
      <c r="D17" s="93" t="s">
        <v>86</v>
      </c>
      <c r="E17" s="93"/>
      <c r="F17" s="93"/>
      <c r="G17" s="93"/>
      <c r="H17" s="93"/>
      <c r="J17" s="93"/>
      <c r="K17" s="93" t="s">
        <v>181</v>
      </c>
      <c r="L17" s="111"/>
      <c r="M17" s="93"/>
      <c r="N17" s="93"/>
      <c r="O17" s="112"/>
      <c r="P17" s="113"/>
      <c r="Q17" s="93"/>
      <c r="R17" s="112"/>
      <c r="S17" s="113"/>
      <c r="T17" s="93"/>
      <c r="U17" s="93"/>
      <c r="V17" s="93"/>
      <c r="W17" s="93"/>
      <c r="X17" s="93"/>
      <c r="Y17" s="113"/>
      <c r="Z17" s="93"/>
    </row>
    <row r="18" spans="1:25" ht="57" customHeight="1">
      <c r="A18" s="95"/>
      <c r="B18" s="95"/>
      <c r="C18" s="95"/>
      <c r="D18" s="95" t="s">
        <v>16</v>
      </c>
      <c r="E18" s="95"/>
      <c r="F18" s="95"/>
      <c r="G18" s="95"/>
      <c r="H18" s="95"/>
      <c r="J18" s="95"/>
      <c r="K18" s="71" t="s">
        <v>182</v>
      </c>
      <c r="L18" s="131"/>
      <c r="M18" s="130"/>
      <c r="O18" s="132"/>
      <c r="P18" s="133"/>
      <c r="Q18" s="95"/>
      <c r="R18" s="132"/>
      <c r="S18" s="133"/>
      <c r="T18" s="95"/>
      <c r="U18" s="95"/>
      <c r="V18" s="95"/>
      <c r="W18" s="95"/>
      <c r="X18" s="95"/>
      <c r="Y18" s="133"/>
    </row>
  </sheetData>
  <sheetProtection/>
  <protectedRanges>
    <protectedRange sqref="K10" name="Диапазон1_3_1_1_3_11_1_1_3_1_1_2_1_3_3_1_1_1"/>
  </protectedRanges>
  <mergeCells count="27">
    <mergeCell ref="L15:Y15"/>
    <mergeCell ref="Y8:Y9"/>
    <mergeCell ref="Z8:Z9"/>
    <mergeCell ref="A6:Z6"/>
    <mergeCell ref="V7:Z7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K8:K9"/>
    <mergeCell ref="L8:N8"/>
    <mergeCell ref="A5:Y5"/>
    <mergeCell ref="A1:Z1"/>
    <mergeCell ref="A2:Z2"/>
    <mergeCell ref="A3:Z3"/>
    <mergeCell ref="A4:Z4"/>
    <mergeCell ref="A8:A9"/>
    <mergeCell ref="B8:B9"/>
    <mergeCell ref="C8:C9"/>
    <mergeCell ref="D8:D9"/>
    <mergeCell ref="E8:E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3" r:id="rId2"/>
  <colBreaks count="1" manualBreakCount="1">
    <brk id="25" max="2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view="pageBreakPreview" zoomScale="85" zoomScaleSheetLayoutView="85" zoomScalePageLayoutView="0" workbookViewId="0" topLeftCell="A1">
      <selection activeCell="A6" sqref="A6:Y6"/>
    </sheetView>
  </sheetViews>
  <sheetFormatPr defaultColWidth="9.140625" defaultRowHeight="12.75"/>
  <cols>
    <col min="1" max="1" width="4.7109375" style="130" customWidth="1"/>
    <col min="2" max="2" width="6.7109375" style="130" hidden="1" customWidth="1"/>
    <col min="3" max="3" width="6.421875" style="130" hidden="1" customWidth="1"/>
    <col min="4" max="4" width="17.421875" style="130" customWidth="1"/>
    <col min="5" max="5" width="8.421875" style="130" customWidth="1"/>
    <col min="6" max="6" width="4.7109375" style="130" customWidth="1"/>
    <col min="7" max="7" width="32.00390625" style="130" customWidth="1"/>
    <col min="8" max="8" width="8.57421875" style="130" customWidth="1"/>
    <col min="9" max="9" width="16.57421875" style="130" customWidth="1"/>
    <col min="10" max="10" width="12.7109375" style="130" hidden="1" customWidth="1"/>
    <col min="11" max="11" width="22.7109375" style="130" customWidth="1"/>
    <col min="12" max="12" width="6.7109375" style="134" customWidth="1"/>
    <col min="13" max="13" width="8.7109375" style="135" customWidth="1"/>
    <col min="14" max="14" width="3.7109375" style="130" customWidth="1"/>
    <col min="15" max="15" width="6.421875" style="134" customWidth="1"/>
    <col min="16" max="16" width="8.7109375" style="135" customWidth="1"/>
    <col min="17" max="17" width="3.7109375" style="130" customWidth="1"/>
    <col min="18" max="18" width="6.140625" style="134" customWidth="1"/>
    <col min="19" max="19" width="8.7109375" style="135" customWidth="1"/>
    <col min="20" max="20" width="3.7109375" style="130" customWidth="1"/>
    <col min="21" max="22" width="4.8515625" style="130" customWidth="1"/>
    <col min="23" max="23" width="6.421875" style="130" customWidth="1"/>
    <col min="24" max="24" width="6.7109375" style="130" hidden="1" customWidth="1"/>
    <col min="25" max="25" width="9.7109375" style="135" customWidth="1"/>
    <col min="26" max="26" width="6.7109375" style="130" customWidth="1"/>
    <col min="27" max="16384" width="9.140625" style="130" customWidth="1"/>
  </cols>
  <sheetData>
    <row r="1" spans="1:26" s="74" customFormat="1" ht="59.25" customHeight="1">
      <c r="A1" s="409" t="s">
        <v>356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</row>
    <row r="2" spans="1:26" s="75" customFormat="1" ht="15.75" customHeight="1">
      <c r="A2" s="410" t="s">
        <v>71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</row>
    <row r="3" spans="1:26" s="76" customFormat="1" ht="15.75" customHeight="1">
      <c r="A3" s="411" t="s">
        <v>103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</row>
    <row r="4" spans="1:26" s="76" customFormat="1" ht="15.75" customHeight="1">
      <c r="A4" s="411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</row>
    <row r="5" spans="1:26" s="76" customFormat="1" ht="15.75" customHeight="1">
      <c r="A5" s="412" t="s">
        <v>321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</row>
    <row r="6" spans="1:26" s="76" customFormat="1" ht="15.75" customHeight="1">
      <c r="A6" s="419" t="s">
        <v>170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19"/>
      <c r="Z6" s="395"/>
    </row>
    <row r="7" spans="1:26" s="84" customFormat="1" ht="18.75" customHeight="1">
      <c r="A7" s="413" t="s">
        <v>334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</row>
    <row r="8" spans="1:26" s="80" customFormat="1" ht="18.75" customHeight="1">
      <c r="A8" s="240" t="s">
        <v>17</v>
      </c>
      <c r="B8" s="77"/>
      <c r="C8" s="78"/>
      <c r="D8" s="78"/>
      <c r="E8" s="78"/>
      <c r="F8" s="78"/>
      <c r="G8" s="78"/>
      <c r="H8" s="78"/>
      <c r="I8" s="79"/>
      <c r="J8" s="79"/>
      <c r="V8" s="414" t="s">
        <v>178</v>
      </c>
      <c r="W8" s="414"/>
      <c r="X8" s="414"/>
      <c r="Y8" s="414"/>
      <c r="Z8" s="414"/>
    </row>
    <row r="9" spans="1:26" s="122" customFormat="1" ht="19.5" customHeight="1">
      <c r="A9" s="420" t="s">
        <v>102</v>
      </c>
      <c r="B9" s="421" t="s">
        <v>4</v>
      </c>
      <c r="C9" s="421" t="s">
        <v>104</v>
      </c>
      <c r="D9" s="422" t="s">
        <v>105</v>
      </c>
      <c r="E9" s="422" t="s">
        <v>6</v>
      </c>
      <c r="F9" s="420" t="s">
        <v>7</v>
      </c>
      <c r="G9" s="422" t="s">
        <v>106</v>
      </c>
      <c r="H9" s="422" t="s">
        <v>6</v>
      </c>
      <c r="I9" s="422" t="s">
        <v>9</v>
      </c>
      <c r="J9" s="120"/>
      <c r="K9" s="422" t="s">
        <v>11</v>
      </c>
      <c r="L9" s="423" t="s">
        <v>91</v>
      </c>
      <c r="M9" s="423"/>
      <c r="N9" s="423"/>
      <c r="O9" s="423" t="s">
        <v>92</v>
      </c>
      <c r="P9" s="423"/>
      <c r="Q9" s="423"/>
      <c r="R9" s="423" t="s">
        <v>93</v>
      </c>
      <c r="S9" s="423"/>
      <c r="T9" s="423"/>
      <c r="U9" s="421" t="s">
        <v>94</v>
      </c>
      <c r="V9" s="421" t="s">
        <v>95</v>
      </c>
      <c r="W9" s="420" t="s">
        <v>96</v>
      </c>
      <c r="X9" s="421" t="s">
        <v>97</v>
      </c>
      <c r="Y9" s="427" t="s">
        <v>98</v>
      </c>
      <c r="Z9" s="428" t="s">
        <v>99</v>
      </c>
    </row>
    <row r="10" spans="1:26" s="122" customFormat="1" ht="39.75" customHeight="1">
      <c r="A10" s="420"/>
      <c r="B10" s="421"/>
      <c r="C10" s="421"/>
      <c r="D10" s="422"/>
      <c r="E10" s="422"/>
      <c r="F10" s="420"/>
      <c r="G10" s="422"/>
      <c r="H10" s="422"/>
      <c r="I10" s="422"/>
      <c r="J10" s="120"/>
      <c r="K10" s="422"/>
      <c r="L10" s="123" t="s">
        <v>100</v>
      </c>
      <c r="M10" s="124" t="s">
        <v>101</v>
      </c>
      <c r="N10" s="125" t="s">
        <v>102</v>
      </c>
      <c r="O10" s="123" t="s">
        <v>100</v>
      </c>
      <c r="P10" s="124" t="s">
        <v>101</v>
      </c>
      <c r="Q10" s="125" t="s">
        <v>102</v>
      </c>
      <c r="R10" s="123" t="s">
        <v>100</v>
      </c>
      <c r="S10" s="124" t="s">
        <v>101</v>
      </c>
      <c r="T10" s="125" t="s">
        <v>102</v>
      </c>
      <c r="U10" s="421"/>
      <c r="V10" s="421"/>
      <c r="W10" s="420"/>
      <c r="X10" s="421"/>
      <c r="Y10" s="427"/>
      <c r="Z10" s="428"/>
    </row>
    <row r="11" spans="1:26" s="126" customFormat="1" ht="36.75" customHeight="1">
      <c r="A11" s="127">
        <v>1</v>
      </c>
      <c r="B11" s="128"/>
      <c r="C11" s="73"/>
      <c r="D11" s="55" t="s">
        <v>38</v>
      </c>
      <c r="E11" s="186" t="s">
        <v>139</v>
      </c>
      <c r="F11" s="190" t="s">
        <v>18</v>
      </c>
      <c r="G11" s="314" t="s">
        <v>39</v>
      </c>
      <c r="H11" s="57" t="s">
        <v>40</v>
      </c>
      <c r="I11" s="315" t="s">
        <v>41</v>
      </c>
      <c r="J11" s="303" t="s">
        <v>23</v>
      </c>
      <c r="K11" s="304" t="s">
        <v>20</v>
      </c>
      <c r="L11" s="100">
        <v>151</v>
      </c>
      <c r="M11" s="101">
        <f>L11/2.2-IF($U11=1,0.5,)</f>
        <v>68.63636363636363</v>
      </c>
      <c r="N11" s="103">
        <f>RANK(M11,M$11:M$17,0)</f>
        <v>1</v>
      </c>
      <c r="O11" s="100">
        <v>160.5</v>
      </c>
      <c r="P11" s="101">
        <f>O11/2.2-IF($U11=1,0.5,)</f>
        <v>72.95454545454545</v>
      </c>
      <c r="Q11" s="103">
        <f>RANK(P11,P$11:P$17,0)</f>
        <v>1</v>
      </c>
      <c r="R11" s="100">
        <v>155.5</v>
      </c>
      <c r="S11" s="101">
        <f>R11/2.2-IF($U11=1,0.5,)</f>
        <v>70.68181818181817</v>
      </c>
      <c r="T11" s="103">
        <f>RANK(S11,S$11:S$17,0)</f>
        <v>1</v>
      </c>
      <c r="U11" s="103"/>
      <c r="V11" s="103"/>
      <c r="W11" s="100">
        <f>L11+O11+R11</f>
        <v>467</v>
      </c>
      <c r="X11" s="104"/>
      <c r="Y11" s="101">
        <f>ROUND(SUM(M11,P11,S11)/3,3)</f>
        <v>70.758</v>
      </c>
      <c r="Z11" s="129" t="s">
        <v>18</v>
      </c>
    </row>
    <row r="12" spans="1:26" s="126" customFormat="1" ht="48" customHeight="1">
      <c r="A12" s="127">
        <v>2</v>
      </c>
      <c r="B12" s="128"/>
      <c r="C12" s="73"/>
      <c r="D12" s="55" t="s">
        <v>237</v>
      </c>
      <c r="E12" s="65" t="s">
        <v>238</v>
      </c>
      <c r="F12" s="180" t="s">
        <v>18</v>
      </c>
      <c r="G12" s="301" t="s">
        <v>242</v>
      </c>
      <c r="H12" s="323" t="s">
        <v>246</v>
      </c>
      <c r="I12" s="318" t="s">
        <v>243</v>
      </c>
      <c r="J12" s="318" t="s">
        <v>241</v>
      </c>
      <c r="K12" s="304" t="s">
        <v>229</v>
      </c>
      <c r="L12" s="100">
        <v>148</v>
      </c>
      <c r="M12" s="101">
        <f>L12/2.2-IF($U12=1,0.5,)</f>
        <v>67.27272727272727</v>
      </c>
      <c r="N12" s="103">
        <f>RANK(M12,M$11:M$17,0)</f>
        <v>2</v>
      </c>
      <c r="O12" s="100">
        <v>152.5</v>
      </c>
      <c r="P12" s="101">
        <f>O12/2.2-IF($U12=1,0.5,)</f>
        <v>69.31818181818181</v>
      </c>
      <c r="Q12" s="103">
        <f>RANK(P12,P$11:P$17,0)</f>
        <v>2</v>
      </c>
      <c r="R12" s="100">
        <v>152</v>
      </c>
      <c r="S12" s="101">
        <f>R12/2.2-IF($U12=1,0.5,)</f>
        <v>69.09090909090908</v>
      </c>
      <c r="T12" s="103">
        <f>RANK(S12,S$11:S$17,0)</f>
        <v>2</v>
      </c>
      <c r="U12" s="103"/>
      <c r="V12" s="103"/>
      <c r="W12" s="100">
        <f>L12+O12+R12</f>
        <v>452.5</v>
      </c>
      <c r="X12" s="104"/>
      <c r="Y12" s="101">
        <f>ROUND(SUM(M12,P12,S12)/3,3)</f>
        <v>68.561</v>
      </c>
      <c r="Z12" s="129" t="s">
        <v>18</v>
      </c>
    </row>
    <row r="13" spans="1:26" s="126" customFormat="1" ht="36.75" customHeight="1">
      <c r="A13" s="127">
        <v>3</v>
      </c>
      <c r="B13" s="128"/>
      <c r="C13" s="73"/>
      <c r="D13" s="55" t="s">
        <v>237</v>
      </c>
      <c r="E13" s="65" t="s">
        <v>238</v>
      </c>
      <c r="F13" s="180" t="s">
        <v>18</v>
      </c>
      <c r="G13" s="301" t="s">
        <v>239</v>
      </c>
      <c r="H13" s="323" t="s">
        <v>240</v>
      </c>
      <c r="I13" s="318" t="s">
        <v>48</v>
      </c>
      <c r="J13" s="318" t="s">
        <v>241</v>
      </c>
      <c r="K13" s="304" t="s">
        <v>229</v>
      </c>
      <c r="L13" s="100">
        <v>147</v>
      </c>
      <c r="M13" s="101">
        <f>L13/2.2-IF($U13=1,0.5,)</f>
        <v>66.81818181818181</v>
      </c>
      <c r="N13" s="103">
        <f>RANK(M13,M$11:M$17,0)</f>
        <v>3</v>
      </c>
      <c r="O13" s="100">
        <v>146.5</v>
      </c>
      <c r="P13" s="101">
        <f>O13/2.2-IF($U13=1,0.5,)</f>
        <v>66.59090909090908</v>
      </c>
      <c r="Q13" s="103">
        <f>RANK(P13,P$11:P$17,0)</f>
        <v>3</v>
      </c>
      <c r="R13" s="100">
        <v>147.5</v>
      </c>
      <c r="S13" s="101">
        <f>R13/2.2-IF($U13=1,0.5,)</f>
        <v>67.04545454545455</v>
      </c>
      <c r="T13" s="103">
        <f>RANK(S13,S$11:S$17,0)</f>
        <v>3</v>
      </c>
      <c r="U13" s="103"/>
      <c r="V13" s="103"/>
      <c r="W13" s="100">
        <f>L13+O13+R13</f>
        <v>441</v>
      </c>
      <c r="X13" s="104"/>
      <c r="Y13" s="101">
        <f>ROUND(SUM(M13,P13,S13)/3,3)</f>
        <v>66.818</v>
      </c>
      <c r="Z13" s="129" t="s">
        <v>18</v>
      </c>
    </row>
    <row r="14" spans="1:26" s="126" customFormat="1" ht="45.75" customHeight="1">
      <c r="A14" s="127" t="s">
        <v>112</v>
      </c>
      <c r="B14" s="128"/>
      <c r="C14" s="73"/>
      <c r="D14" s="179" t="s">
        <v>231</v>
      </c>
      <c r="E14" s="186"/>
      <c r="F14" s="308" t="s">
        <v>26</v>
      </c>
      <c r="G14" s="301" t="s">
        <v>226</v>
      </c>
      <c r="H14" s="309" t="s">
        <v>227</v>
      </c>
      <c r="I14" s="310" t="s">
        <v>228</v>
      </c>
      <c r="J14" s="311" t="s">
        <v>161</v>
      </c>
      <c r="K14" s="312" t="s">
        <v>229</v>
      </c>
      <c r="L14" s="424" t="s">
        <v>341</v>
      </c>
      <c r="M14" s="425"/>
      <c r="N14" s="425"/>
      <c r="O14" s="425"/>
      <c r="P14" s="425"/>
      <c r="Q14" s="425"/>
      <c r="R14" s="425"/>
      <c r="S14" s="425"/>
      <c r="T14" s="425"/>
      <c r="U14" s="425"/>
      <c r="V14" s="425"/>
      <c r="W14" s="425"/>
      <c r="X14" s="425"/>
      <c r="Y14" s="426"/>
      <c r="Z14" s="129" t="s">
        <v>112</v>
      </c>
    </row>
    <row r="15" spans="1:25" ht="45.75" customHeight="1">
      <c r="A15" s="95"/>
      <c r="B15" s="95"/>
      <c r="C15" s="95"/>
      <c r="D15" s="95" t="s">
        <v>15</v>
      </c>
      <c r="E15" s="95"/>
      <c r="F15" s="95"/>
      <c r="G15" s="95"/>
      <c r="H15" s="95"/>
      <c r="J15" s="95"/>
      <c r="K15" s="71" t="s">
        <v>180</v>
      </c>
      <c r="L15" s="131"/>
      <c r="M15" s="95"/>
      <c r="N15" s="95"/>
      <c r="O15" s="132"/>
      <c r="P15" s="133"/>
      <c r="Q15" s="95"/>
      <c r="R15" s="132"/>
      <c r="S15" s="133"/>
      <c r="T15" s="95"/>
      <c r="U15" s="95"/>
      <c r="V15" s="95"/>
      <c r="W15" s="95"/>
      <c r="X15" s="95"/>
      <c r="Y15" s="133"/>
    </row>
    <row r="16" spans="1:26" s="84" customFormat="1" ht="32.25" customHeight="1">
      <c r="A16" s="93"/>
      <c r="B16" s="93"/>
      <c r="C16" s="93"/>
      <c r="D16" s="93" t="s">
        <v>86</v>
      </c>
      <c r="E16" s="93"/>
      <c r="F16" s="93"/>
      <c r="G16" s="93"/>
      <c r="H16" s="93"/>
      <c r="J16" s="93"/>
      <c r="K16" s="93" t="s">
        <v>181</v>
      </c>
      <c r="L16" s="111"/>
      <c r="M16" s="93"/>
      <c r="N16" s="93"/>
      <c r="O16" s="112"/>
      <c r="P16" s="113"/>
      <c r="Q16" s="93"/>
      <c r="R16" s="112"/>
      <c r="S16" s="113"/>
      <c r="T16" s="93"/>
      <c r="U16" s="93"/>
      <c r="V16" s="93"/>
      <c r="W16" s="93"/>
      <c r="X16" s="93"/>
      <c r="Y16" s="113"/>
      <c r="Z16" s="93"/>
    </row>
    <row r="17" spans="1:25" ht="45.75" customHeight="1">
      <c r="A17" s="95"/>
      <c r="B17" s="95"/>
      <c r="C17" s="95"/>
      <c r="D17" s="95" t="s">
        <v>16</v>
      </c>
      <c r="E17" s="95"/>
      <c r="F17" s="95"/>
      <c r="G17" s="95"/>
      <c r="H17" s="95"/>
      <c r="J17" s="95"/>
      <c r="K17" s="71" t="s">
        <v>182</v>
      </c>
      <c r="L17" s="131"/>
      <c r="M17" s="130"/>
      <c r="O17" s="132"/>
      <c r="P17" s="133"/>
      <c r="Q17" s="95"/>
      <c r="R17" s="132"/>
      <c r="S17" s="133"/>
      <c r="T17" s="95"/>
      <c r="U17" s="95"/>
      <c r="V17" s="95"/>
      <c r="W17" s="95"/>
      <c r="X17" s="95"/>
      <c r="Y17" s="133"/>
    </row>
  </sheetData>
  <sheetProtection/>
  <protectedRanges>
    <protectedRange sqref="K11" name="Диапазон1_3_1_1_3_11_1_1_3_1_1_2_1_3_3_1_1_1"/>
  </protectedRanges>
  <mergeCells count="28">
    <mergeCell ref="X9:X10"/>
    <mergeCell ref="K9:K10"/>
    <mergeCell ref="L9:N9"/>
    <mergeCell ref="L14:Y14"/>
    <mergeCell ref="I9:I10"/>
    <mergeCell ref="Z9:Z10"/>
    <mergeCell ref="V8:Z8"/>
    <mergeCell ref="R9:T9"/>
    <mergeCell ref="U9:U10"/>
    <mergeCell ref="V9:V10"/>
    <mergeCell ref="W9:W10"/>
    <mergeCell ref="B9:B10"/>
    <mergeCell ref="C9:C10"/>
    <mergeCell ref="D9:D10"/>
    <mergeCell ref="E9:E10"/>
    <mergeCell ref="F9:F10"/>
    <mergeCell ref="H9:H10"/>
    <mergeCell ref="G9:G10"/>
    <mergeCell ref="O9:Q9"/>
    <mergeCell ref="A9:A10"/>
    <mergeCell ref="A6:Y6"/>
    <mergeCell ref="A1:Z1"/>
    <mergeCell ref="A2:Z2"/>
    <mergeCell ref="A3:Z3"/>
    <mergeCell ref="A4:Z4"/>
    <mergeCell ref="A5:Z5"/>
    <mergeCell ref="A7:Z7"/>
    <mergeCell ref="Y9:Y10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2" r:id="rId2"/>
  <colBreaks count="1" manualBreakCount="1">
    <brk id="25" max="2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view="pageBreakPreview" zoomScale="85" zoomScaleSheetLayoutView="85" workbookViewId="0" topLeftCell="A13">
      <selection activeCell="K19" sqref="K19"/>
    </sheetView>
  </sheetViews>
  <sheetFormatPr defaultColWidth="9.140625" defaultRowHeight="12.75"/>
  <cols>
    <col min="1" max="1" width="6.8515625" style="84" customWidth="1"/>
    <col min="2" max="2" width="6.8515625" style="84" hidden="1" customWidth="1"/>
    <col min="3" max="3" width="7.28125" style="84" hidden="1" customWidth="1"/>
    <col min="4" max="4" width="16.8515625" style="84" customWidth="1"/>
    <col min="5" max="5" width="8.28125" style="84" customWidth="1"/>
    <col min="6" max="6" width="7.00390625" style="84" customWidth="1"/>
    <col min="7" max="7" width="26.00390625" style="84" customWidth="1"/>
    <col min="8" max="8" width="9.7109375" style="84" customWidth="1"/>
    <col min="9" max="9" width="13.140625" style="84" customWidth="1"/>
    <col min="10" max="10" width="12.7109375" style="84" hidden="1" customWidth="1"/>
    <col min="11" max="11" width="23.140625" style="84" customWidth="1"/>
    <col min="12" max="12" width="6.28125" style="114" customWidth="1"/>
    <col min="13" max="13" width="8.7109375" style="115" customWidth="1"/>
    <col min="14" max="14" width="5.7109375" style="84" customWidth="1"/>
    <col min="15" max="15" width="6.421875" style="114" customWidth="1"/>
    <col min="16" max="16" width="8.7109375" style="115" customWidth="1"/>
    <col min="17" max="17" width="3.7109375" style="84" customWidth="1"/>
    <col min="18" max="18" width="6.421875" style="114" customWidth="1"/>
    <col min="19" max="19" width="8.7109375" style="115" customWidth="1"/>
    <col min="20" max="20" width="3.7109375" style="84" customWidth="1"/>
    <col min="21" max="22" width="4.8515625" style="84" customWidth="1"/>
    <col min="23" max="23" width="6.28125" style="84" customWidth="1"/>
    <col min="24" max="24" width="6.7109375" style="84" hidden="1" customWidth="1"/>
    <col min="25" max="25" width="9.7109375" style="115" customWidth="1"/>
    <col min="26" max="26" width="7.28125" style="84" customWidth="1"/>
    <col min="27" max="27" width="0.42578125" style="84" customWidth="1"/>
    <col min="28" max="16384" width="9.140625" style="84" customWidth="1"/>
  </cols>
  <sheetData>
    <row r="1" spans="1:26" s="74" customFormat="1" ht="55.5" customHeight="1">
      <c r="A1" s="409" t="s">
        <v>319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</row>
    <row r="2" spans="1:26" s="76" customFormat="1" ht="15.75" customHeight="1">
      <c r="A2" s="411" t="s">
        <v>103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</row>
    <row r="3" spans="1:26" s="76" customFormat="1" ht="15.75" customHeight="1">
      <c r="A3" s="411"/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</row>
    <row r="4" spans="1:26" s="76" customFormat="1" ht="15.75" customHeight="1">
      <c r="A4" s="412" t="s">
        <v>72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</row>
    <row r="5" spans="1:26" ht="18.75" customHeight="1">
      <c r="A5" s="413" t="s">
        <v>343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</row>
    <row r="6" spans="1:26" s="80" customFormat="1" ht="15" customHeight="1">
      <c r="A6" s="24" t="s">
        <v>17</v>
      </c>
      <c r="B6" s="77"/>
      <c r="C6" s="78"/>
      <c r="D6" s="78"/>
      <c r="E6" s="78"/>
      <c r="F6" s="78"/>
      <c r="G6" s="78"/>
      <c r="H6" s="78"/>
      <c r="I6" s="79"/>
      <c r="J6" s="79"/>
      <c r="V6" s="414" t="s">
        <v>178</v>
      </c>
      <c r="W6" s="414"/>
      <c r="X6" s="414"/>
      <c r="Y6" s="414"/>
      <c r="Z6" s="414"/>
    </row>
    <row r="7" spans="1:26" s="107" customFormat="1" ht="19.5" customHeight="1">
      <c r="A7" s="404" t="s">
        <v>102</v>
      </c>
      <c r="B7" s="405" t="s">
        <v>3</v>
      </c>
      <c r="C7" s="401" t="s">
        <v>4</v>
      </c>
      <c r="D7" s="403" t="s">
        <v>105</v>
      </c>
      <c r="E7" s="403" t="s">
        <v>6</v>
      </c>
      <c r="F7" s="404" t="s">
        <v>7</v>
      </c>
      <c r="G7" s="403" t="s">
        <v>106</v>
      </c>
      <c r="H7" s="403" t="s">
        <v>6</v>
      </c>
      <c r="I7" s="403" t="s">
        <v>9</v>
      </c>
      <c r="J7" s="106"/>
      <c r="K7" s="403" t="s">
        <v>11</v>
      </c>
      <c r="L7" s="407" t="s">
        <v>91</v>
      </c>
      <c r="M7" s="407"/>
      <c r="N7" s="407"/>
      <c r="O7" s="407" t="s">
        <v>92</v>
      </c>
      <c r="P7" s="407"/>
      <c r="Q7" s="407"/>
      <c r="R7" s="407" t="s">
        <v>93</v>
      </c>
      <c r="S7" s="407"/>
      <c r="T7" s="407"/>
      <c r="U7" s="399" t="s">
        <v>94</v>
      </c>
      <c r="V7" s="401" t="s">
        <v>95</v>
      </c>
      <c r="W7" s="404" t="s">
        <v>96</v>
      </c>
      <c r="X7" s="405" t="s">
        <v>97</v>
      </c>
      <c r="Y7" s="406" t="s">
        <v>98</v>
      </c>
      <c r="Z7" s="406" t="s">
        <v>99</v>
      </c>
    </row>
    <row r="8" spans="1:26" s="107" customFormat="1" ht="39.75" customHeight="1">
      <c r="A8" s="404"/>
      <c r="B8" s="405"/>
      <c r="C8" s="402"/>
      <c r="D8" s="403"/>
      <c r="E8" s="403"/>
      <c r="F8" s="404"/>
      <c r="G8" s="403"/>
      <c r="H8" s="403"/>
      <c r="I8" s="403"/>
      <c r="J8" s="106"/>
      <c r="K8" s="403"/>
      <c r="L8" s="97" t="s">
        <v>100</v>
      </c>
      <c r="M8" s="98" t="s">
        <v>101</v>
      </c>
      <c r="N8" s="99" t="s">
        <v>102</v>
      </c>
      <c r="O8" s="97" t="s">
        <v>100</v>
      </c>
      <c r="P8" s="98" t="s">
        <v>101</v>
      </c>
      <c r="Q8" s="99" t="s">
        <v>102</v>
      </c>
      <c r="R8" s="97" t="s">
        <v>100</v>
      </c>
      <c r="S8" s="98" t="s">
        <v>101</v>
      </c>
      <c r="T8" s="99" t="s">
        <v>102</v>
      </c>
      <c r="U8" s="400"/>
      <c r="V8" s="402"/>
      <c r="W8" s="404"/>
      <c r="X8" s="405"/>
      <c r="Y8" s="406"/>
      <c r="Z8" s="406"/>
    </row>
    <row r="9" spans="1:26" s="107" customFormat="1" ht="36" customHeight="1">
      <c r="A9" s="429" t="s">
        <v>357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1"/>
    </row>
    <row r="10" spans="1:26" s="157" customFormat="1" ht="43.5" customHeight="1">
      <c r="A10" s="372">
        <v>1</v>
      </c>
      <c r="B10" s="158"/>
      <c r="C10" s="340"/>
      <c r="D10" s="341" t="s">
        <v>54</v>
      </c>
      <c r="E10" s="342" t="s">
        <v>55</v>
      </c>
      <c r="F10" s="67" t="s">
        <v>30</v>
      </c>
      <c r="G10" s="33" t="s">
        <v>136</v>
      </c>
      <c r="H10" s="184" t="s">
        <v>137</v>
      </c>
      <c r="I10" s="185" t="s">
        <v>138</v>
      </c>
      <c r="J10" s="212" t="s">
        <v>56</v>
      </c>
      <c r="K10" s="169" t="s">
        <v>20</v>
      </c>
      <c r="L10" s="235">
        <v>231.5</v>
      </c>
      <c r="M10" s="236">
        <f>L10/3.3-IF($U10=1,0.5,IF($U10=2,1,0))</f>
        <v>70.15151515151516</v>
      </c>
      <c r="N10" s="237">
        <f>RANK(M10,M$10:M$14,0)</f>
        <v>1</v>
      </c>
      <c r="O10" s="235">
        <v>233</v>
      </c>
      <c r="P10" s="236">
        <f>O10/3.3-IF($U10=1,0.5,IF($U10=2,1,0))</f>
        <v>70.60606060606061</v>
      </c>
      <c r="Q10" s="237">
        <f>RANK(P10,P$10:P$14,0)</f>
        <v>1</v>
      </c>
      <c r="R10" s="235">
        <v>227.5</v>
      </c>
      <c r="S10" s="236">
        <f>R10/3.3-IF($U10=1,0.5,IF($U10=2,1,0))</f>
        <v>68.93939393939394</v>
      </c>
      <c r="T10" s="237">
        <f>RANK(S10,S$10:S$14,0)</f>
        <v>1</v>
      </c>
      <c r="U10" s="237"/>
      <c r="V10" s="237"/>
      <c r="W10" s="235">
        <f>L10+O10+R10</f>
        <v>692</v>
      </c>
      <c r="X10" s="238"/>
      <c r="Y10" s="236">
        <f>ROUND(SUM(M10,P10,S10)/3,3)</f>
        <v>69.899</v>
      </c>
      <c r="Z10" s="239">
        <v>1</v>
      </c>
    </row>
    <row r="11" spans="1:26" s="157" customFormat="1" ht="43.5" customHeight="1">
      <c r="A11" s="372">
        <v>2</v>
      </c>
      <c r="B11" s="158"/>
      <c r="C11" s="333"/>
      <c r="D11" s="334" t="s">
        <v>24</v>
      </c>
      <c r="E11" s="32" t="s">
        <v>25</v>
      </c>
      <c r="F11" s="335" t="s">
        <v>18</v>
      </c>
      <c r="G11" s="336" t="s">
        <v>344</v>
      </c>
      <c r="H11" s="337" t="s">
        <v>73</v>
      </c>
      <c r="I11" s="317" t="s">
        <v>22</v>
      </c>
      <c r="J11" s="338" t="s">
        <v>22</v>
      </c>
      <c r="K11" s="339" t="s">
        <v>20</v>
      </c>
      <c r="L11" s="235">
        <v>228.5</v>
      </c>
      <c r="M11" s="236">
        <f>L11/3.3-IF($U11=1,0.5,IF($U11=2,1,0))</f>
        <v>69.24242424242425</v>
      </c>
      <c r="N11" s="237">
        <f>RANK(M11,M$10:M$14,0)</f>
        <v>2</v>
      </c>
      <c r="O11" s="235">
        <v>230</v>
      </c>
      <c r="P11" s="236">
        <f>O11/3.3-IF($U11=1,0.5,IF($U11=2,1,0))</f>
        <v>69.6969696969697</v>
      </c>
      <c r="Q11" s="237">
        <f>RANK(P11,P$10:P$14,0)</f>
        <v>2</v>
      </c>
      <c r="R11" s="235">
        <v>223.5</v>
      </c>
      <c r="S11" s="236">
        <f>R11/3.3-IF($U11=1,0.5,IF($U11=2,1,0))</f>
        <v>67.72727272727273</v>
      </c>
      <c r="T11" s="237">
        <f>RANK(S11,S$10:S$14,0)</f>
        <v>2</v>
      </c>
      <c r="U11" s="237"/>
      <c r="V11" s="237"/>
      <c r="W11" s="235">
        <f>L11+O11+R11</f>
        <v>682</v>
      </c>
      <c r="X11" s="238"/>
      <c r="Y11" s="236">
        <f>ROUND(SUM(M11,P11,S11)/3,3)</f>
        <v>68.889</v>
      </c>
      <c r="Z11" s="239">
        <v>1</v>
      </c>
    </row>
    <row r="12" spans="1:26" s="157" customFormat="1" ht="43.5" customHeight="1">
      <c r="A12" s="372">
        <v>3</v>
      </c>
      <c r="B12" s="158"/>
      <c r="C12" s="340"/>
      <c r="D12" s="81" t="s">
        <v>216</v>
      </c>
      <c r="E12" s="83" t="s">
        <v>67</v>
      </c>
      <c r="F12" s="343">
        <v>1</v>
      </c>
      <c r="G12" s="336" t="s">
        <v>163</v>
      </c>
      <c r="H12" s="337" t="s">
        <v>164</v>
      </c>
      <c r="I12" s="317" t="s">
        <v>31</v>
      </c>
      <c r="J12" s="344" t="s">
        <v>23</v>
      </c>
      <c r="K12" s="332" t="s">
        <v>20</v>
      </c>
      <c r="L12" s="235">
        <v>216</v>
      </c>
      <c r="M12" s="236">
        <f>L12/3.3-IF($U12=1,0.5,IF($U12=2,1,0))</f>
        <v>65.45454545454545</v>
      </c>
      <c r="N12" s="237">
        <f>RANK(M12,M$10:M$14,0)</f>
        <v>3</v>
      </c>
      <c r="O12" s="235">
        <v>217.5</v>
      </c>
      <c r="P12" s="236">
        <f>O12/3.3-IF($U12=1,0.5,IF($U12=2,1,0))</f>
        <v>65.9090909090909</v>
      </c>
      <c r="Q12" s="237">
        <f>RANK(P12,P$10:P$14,0)</f>
        <v>3</v>
      </c>
      <c r="R12" s="235">
        <v>221.5</v>
      </c>
      <c r="S12" s="236">
        <f>R12/3.3-IF($U12=1,0.5,IF($U12=2,1,0))</f>
        <v>67.12121212121212</v>
      </c>
      <c r="T12" s="237">
        <f>RANK(S12,S$10:S$14,0)</f>
        <v>3</v>
      </c>
      <c r="U12" s="237"/>
      <c r="V12" s="237"/>
      <c r="W12" s="235">
        <f>L12+O12+R12</f>
        <v>655</v>
      </c>
      <c r="X12" s="238"/>
      <c r="Y12" s="236">
        <f>ROUND(SUM(M12,P12,S12)/3,3)</f>
        <v>66.162</v>
      </c>
      <c r="Z12" s="239">
        <v>1</v>
      </c>
    </row>
    <row r="13" spans="1:26" s="157" customFormat="1" ht="43.5" customHeight="1">
      <c r="A13" s="372">
        <v>4</v>
      </c>
      <c r="B13" s="158"/>
      <c r="C13" s="333"/>
      <c r="D13" s="247" t="s">
        <v>193</v>
      </c>
      <c r="E13" s="32" t="s">
        <v>194</v>
      </c>
      <c r="F13" s="248" t="s">
        <v>30</v>
      </c>
      <c r="G13" s="301" t="s">
        <v>214</v>
      </c>
      <c r="H13" s="316" t="s">
        <v>215</v>
      </c>
      <c r="I13" s="317" t="s">
        <v>22</v>
      </c>
      <c r="J13" s="318" t="s">
        <v>195</v>
      </c>
      <c r="K13" s="183" t="s">
        <v>20</v>
      </c>
      <c r="L13" s="235">
        <v>210</v>
      </c>
      <c r="M13" s="236">
        <f>L13/3.3-IF($U13=1,0.5,IF($U13=2,1,0))</f>
        <v>63.63636363636364</v>
      </c>
      <c r="N13" s="237">
        <f>RANK(M13,M$10:M$14,0)</f>
        <v>5</v>
      </c>
      <c r="O13" s="235">
        <v>216</v>
      </c>
      <c r="P13" s="236">
        <f>O13/3.3-IF($U13=1,0.5,IF($U13=2,1,0))</f>
        <v>65.45454545454545</v>
      </c>
      <c r="Q13" s="237">
        <f>RANK(P13,P$10:P$14,0)</f>
        <v>4</v>
      </c>
      <c r="R13" s="235">
        <v>219</v>
      </c>
      <c r="S13" s="236">
        <f>R13/3.3-IF($U13=1,0.5,IF($U13=2,1,0))</f>
        <v>66.36363636363637</v>
      </c>
      <c r="T13" s="237">
        <f>RANK(S13,S$10:S$14,0)</f>
        <v>4</v>
      </c>
      <c r="U13" s="237"/>
      <c r="V13" s="237"/>
      <c r="W13" s="235">
        <f>L13+O13+R13</f>
        <v>645</v>
      </c>
      <c r="X13" s="238"/>
      <c r="Y13" s="236">
        <f>ROUND(SUM(M13,P13,S13)/3,3)</f>
        <v>65.152</v>
      </c>
      <c r="Z13" s="239">
        <v>1</v>
      </c>
    </row>
    <row r="14" spans="1:26" s="157" customFormat="1" ht="43.5" customHeight="1">
      <c r="A14" s="372">
        <v>5</v>
      </c>
      <c r="B14" s="158"/>
      <c r="C14" s="333"/>
      <c r="D14" s="355" t="s">
        <v>261</v>
      </c>
      <c r="E14" s="329" t="s">
        <v>260</v>
      </c>
      <c r="F14" s="180" t="s">
        <v>18</v>
      </c>
      <c r="G14" s="301" t="s">
        <v>283</v>
      </c>
      <c r="H14" s="383" t="s">
        <v>262</v>
      </c>
      <c r="I14" s="358" t="s">
        <v>263</v>
      </c>
      <c r="J14" s="318" t="s">
        <v>256</v>
      </c>
      <c r="K14" s="304" t="s">
        <v>257</v>
      </c>
      <c r="L14" s="235">
        <v>210.5</v>
      </c>
      <c r="M14" s="236">
        <f>L14/3.3-IF($U14=1,0.5,IF($U14=2,1,0))</f>
        <v>63.78787878787879</v>
      </c>
      <c r="N14" s="237">
        <f>RANK(M14,M$10:M$14,0)</f>
        <v>4</v>
      </c>
      <c r="O14" s="235">
        <v>210</v>
      </c>
      <c r="P14" s="236">
        <f>O14/3.3-IF($U14=1,0.5,IF($U14=2,1,0))</f>
        <v>63.63636363636364</v>
      </c>
      <c r="Q14" s="237">
        <f>RANK(P14,P$10:P$14,0)</f>
        <v>5</v>
      </c>
      <c r="R14" s="235">
        <v>215.5</v>
      </c>
      <c r="S14" s="236">
        <f>R14/3.3-IF($U14=1,0.5,IF($U14=2,1,0))</f>
        <v>65.30303030303031</v>
      </c>
      <c r="T14" s="237">
        <f>RANK(S14,S$10:S$14,0)</f>
        <v>5</v>
      </c>
      <c r="U14" s="237"/>
      <c r="V14" s="237"/>
      <c r="W14" s="235">
        <f>L14+O14+R14</f>
        <v>636</v>
      </c>
      <c r="X14" s="238"/>
      <c r="Y14" s="236">
        <f>ROUND(SUM(M14,P14,S14)/3,3)</f>
        <v>64.242</v>
      </c>
      <c r="Z14" s="239">
        <v>2</v>
      </c>
    </row>
    <row r="15" spans="1:26" s="107" customFormat="1" ht="39.75" customHeight="1">
      <c r="A15" s="432" t="s">
        <v>358</v>
      </c>
      <c r="B15" s="433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4"/>
    </row>
    <row r="16" spans="1:26" s="157" customFormat="1" ht="41.25" customHeight="1">
      <c r="A16" s="372">
        <v>1</v>
      </c>
      <c r="B16" s="158"/>
      <c r="C16" s="333"/>
      <c r="D16" s="346" t="s">
        <v>290</v>
      </c>
      <c r="E16" s="305" t="s">
        <v>291</v>
      </c>
      <c r="F16" s="347" t="s">
        <v>26</v>
      </c>
      <c r="G16" s="181" t="s">
        <v>292</v>
      </c>
      <c r="H16" s="27" t="s">
        <v>293</v>
      </c>
      <c r="I16" s="348" t="s">
        <v>294</v>
      </c>
      <c r="J16" s="349" t="s">
        <v>288</v>
      </c>
      <c r="K16" s="176" t="s">
        <v>295</v>
      </c>
      <c r="L16" s="235">
        <v>213.5</v>
      </c>
      <c r="M16" s="236">
        <f>L16/3.3-IF($U16=1,0.5,IF($U16=2,1,0))</f>
        <v>64.6969696969697</v>
      </c>
      <c r="N16" s="237">
        <f>RANK(M16,M$16:M$17,0)</f>
        <v>1</v>
      </c>
      <c r="O16" s="235">
        <v>211.5</v>
      </c>
      <c r="P16" s="236">
        <f>O16/3.3-IF($U16=1,0.5,IF($U16=2,1,0))</f>
        <v>64.0909090909091</v>
      </c>
      <c r="Q16" s="237">
        <f>RANK(P16,P$16:P$17,0)</f>
        <v>1</v>
      </c>
      <c r="R16" s="235">
        <v>218.5</v>
      </c>
      <c r="S16" s="236">
        <f>R16/3.3-IF($U16=1,0.5,IF($U16=2,1,0))</f>
        <v>66.21212121212122</v>
      </c>
      <c r="T16" s="237">
        <f>RANK(S16,S$16:S$17,0)</f>
        <v>1</v>
      </c>
      <c r="U16" s="237"/>
      <c r="V16" s="237"/>
      <c r="W16" s="235">
        <f>L16+O16+R16</f>
        <v>643.5</v>
      </c>
      <c r="X16" s="238"/>
      <c r="Y16" s="236">
        <f>ROUND(SUM(M16,P16,S16)/3,3)</f>
        <v>65</v>
      </c>
      <c r="Z16" s="239" t="s">
        <v>112</v>
      </c>
    </row>
    <row r="17" spans="1:26" s="157" customFormat="1" ht="41.25" customHeight="1">
      <c r="A17" s="372">
        <v>2</v>
      </c>
      <c r="B17" s="158"/>
      <c r="C17" s="333"/>
      <c r="D17" s="346" t="s">
        <v>264</v>
      </c>
      <c r="E17" s="305" t="s">
        <v>265</v>
      </c>
      <c r="F17" s="330" t="s">
        <v>21</v>
      </c>
      <c r="G17" s="181" t="s">
        <v>270</v>
      </c>
      <c r="H17" s="27" t="s">
        <v>271</v>
      </c>
      <c r="I17" s="28" t="s">
        <v>272</v>
      </c>
      <c r="J17" s="344" t="s">
        <v>27</v>
      </c>
      <c r="K17" s="176" t="s">
        <v>269</v>
      </c>
      <c r="L17" s="235">
        <v>205.5</v>
      </c>
      <c r="M17" s="236">
        <f>L17/3.3-IF($U17=1,0.5,IF($U17=2,1,0))</f>
        <v>62.27272727272727</v>
      </c>
      <c r="N17" s="237">
        <f>RANK(M17,M$16:M$17,0)</f>
        <v>2</v>
      </c>
      <c r="O17" s="235">
        <v>200.5</v>
      </c>
      <c r="P17" s="236">
        <f>O17/3.3-IF($U17=1,0.5,IF($U17=2,1,0))</f>
        <v>60.75757575757576</v>
      </c>
      <c r="Q17" s="237">
        <f>RANK(P17,P$16:P$17,0)</f>
        <v>2</v>
      </c>
      <c r="R17" s="235">
        <v>211.5</v>
      </c>
      <c r="S17" s="236">
        <f>R17/3.3-IF($U17=1,0.5,IF($U17=2,1,0))</f>
        <v>64.0909090909091</v>
      </c>
      <c r="T17" s="237">
        <f>RANK(S17,S$16:S$17,0)</f>
        <v>2</v>
      </c>
      <c r="U17" s="237"/>
      <c r="V17" s="237"/>
      <c r="W17" s="235">
        <f>L17+O17+R17</f>
        <v>617.5</v>
      </c>
      <c r="X17" s="238"/>
      <c r="Y17" s="236">
        <f>ROUND(SUM(M17,P17,S17)/3,3)</f>
        <v>62.374</v>
      </c>
      <c r="Z17" s="239" t="s">
        <v>112</v>
      </c>
    </row>
    <row r="18" spans="1:26" ht="48" customHeight="1">
      <c r="A18" s="93"/>
      <c r="B18" s="93"/>
      <c r="C18" s="93"/>
      <c r="D18" s="93" t="s">
        <v>15</v>
      </c>
      <c r="E18" s="93"/>
      <c r="F18" s="93"/>
      <c r="G18" s="93"/>
      <c r="H18" s="93"/>
      <c r="J18" s="93"/>
      <c r="K18" s="71" t="s">
        <v>180</v>
      </c>
      <c r="L18" s="111"/>
      <c r="M18" s="93"/>
      <c r="N18" s="93"/>
      <c r="O18" s="112"/>
      <c r="P18" s="113"/>
      <c r="Q18" s="93"/>
      <c r="R18" s="112"/>
      <c r="S18" s="113"/>
      <c r="T18" s="93"/>
      <c r="U18" s="93"/>
      <c r="V18" s="93"/>
      <c r="W18" s="93"/>
      <c r="X18" s="93"/>
      <c r="Y18" s="113"/>
      <c r="Z18" s="93"/>
    </row>
    <row r="19" spans="1:26" ht="32.25" customHeight="1">
      <c r="A19" s="93"/>
      <c r="B19" s="93"/>
      <c r="C19" s="93"/>
      <c r="D19" s="93" t="s">
        <v>86</v>
      </c>
      <c r="E19" s="93"/>
      <c r="F19" s="93"/>
      <c r="G19" s="93"/>
      <c r="H19" s="93"/>
      <c r="J19" s="93"/>
      <c r="K19" s="93" t="s">
        <v>181</v>
      </c>
      <c r="L19" s="111"/>
      <c r="M19" s="93"/>
      <c r="N19" s="93"/>
      <c r="O19" s="112"/>
      <c r="P19" s="113"/>
      <c r="Q19" s="93"/>
      <c r="R19" s="112"/>
      <c r="S19" s="113"/>
      <c r="T19" s="93"/>
      <c r="U19" s="93"/>
      <c r="V19" s="93"/>
      <c r="W19" s="93"/>
      <c r="X19" s="93"/>
      <c r="Y19" s="113"/>
      <c r="Z19" s="93"/>
    </row>
    <row r="20" spans="1:26" ht="48" customHeight="1">
      <c r="A20" s="93"/>
      <c r="B20" s="93"/>
      <c r="C20" s="93"/>
      <c r="D20" s="93" t="s">
        <v>16</v>
      </c>
      <c r="E20" s="93"/>
      <c r="F20" s="93"/>
      <c r="G20" s="93"/>
      <c r="H20" s="93"/>
      <c r="J20" s="93"/>
      <c r="K20" s="71" t="s">
        <v>182</v>
      </c>
      <c r="L20" s="111"/>
      <c r="M20" s="84"/>
      <c r="O20" s="112"/>
      <c r="P20" s="113"/>
      <c r="Q20" s="93"/>
      <c r="R20" s="112"/>
      <c r="S20" s="113"/>
      <c r="T20" s="93"/>
      <c r="U20" s="93"/>
      <c r="V20" s="93"/>
      <c r="W20" s="93"/>
      <c r="X20" s="93"/>
      <c r="Y20" s="113"/>
      <c r="Z20" s="93"/>
    </row>
    <row r="21" spans="12:13" ht="12.75">
      <c r="L21" s="111"/>
      <c r="M21" s="93"/>
    </row>
    <row r="22" spans="11:13" ht="12.75">
      <c r="K22" s="93"/>
      <c r="L22" s="111"/>
      <c r="M22" s="93"/>
    </row>
  </sheetData>
  <sheetProtection/>
  <protectedRanges>
    <protectedRange sqref="K13" name="Диапазон1_3_1_1_3_11_1_1_3_1_1_2_1_3_4_1_2_1"/>
  </protectedRanges>
  <mergeCells count="27">
    <mergeCell ref="A9:Z9"/>
    <mergeCell ref="A15:Z15"/>
    <mergeCell ref="A1:Z1"/>
    <mergeCell ref="A2:Z2"/>
    <mergeCell ref="A3:Z3"/>
    <mergeCell ref="A4:Z4"/>
    <mergeCell ref="A5:Z5"/>
    <mergeCell ref="V6:Z6"/>
    <mergeCell ref="A7:A8"/>
    <mergeCell ref="B7:B8"/>
    <mergeCell ref="C7:C8"/>
    <mergeCell ref="D7:D8"/>
    <mergeCell ref="E7:E8"/>
    <mergeCell ref="F7:F8"/>
    <mergeCell ref="G7:G8"/>
    <mergeCell ref="Y7:Y8"/>
    <mergeCell ref="Z7:Z8"/>
    <mergeCell ref="K7:K8"/>
    <mergeCell ref="L7:N7"/>
    <mergeCell ref="O7:Q7"/>
    <mergeCell ref="R7:T7"/>
    <mergeCell ref="U7:U8"/>
    <mergeCell ref="V7:V8"/>
    <mergeCell ref="H7:H8"/>
    <mergeCell ref="I7:I8"/>
    <mergeCell ref="W7:W8"/>
    <mergeCell ref="X7:X8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4"/>
  <sheetViews>
    <sheetView view="pageBreakPreview" zoomScale="80" zoomScaleNormal="75" zoomScaleSheetLayoutView="80" zoomScalePageLayoutView="0" workbookViewId="0" topLeftCell="A3">
      <selection activeCell="E18" sqref="E18"/>
    </sheetView>
  </sheetViews>
  <sheetFormatPr defaultColWidth="9.140625" defaultRowHeight="12.75"/>
  <cols>
    <col min="1" max="1" width="5.57421875" style="130" customWidth="1"/>
    <col min="2" max="2" width="4.7109375" style="130" hidden="1" customWidth="1"/>
    <col min="3" max="3" width="7.7109375" style="130" hidden="1" customWidth="1"/>
    <col min="4" max="4" width="19.140625" style="130" customWidth="1"/>
    <col min="5" max="5" width="8.7109375" style="130" customWidth="1"/>
    <col min="6" max="6" width="7.57421875" style="130" customWidth="1"/>
    <col min="7" max="7" width="38.7109375" style="130" customWidth="1"/>
    <col min="8" max="8" width="9.8515625" style="137" customWidth="1"/>
    <col min="9" max="9" width="16.28125" style="130" customWidth="1"/>
    <col min="10" max="10" width="12.7109375" style="130" hidden="1" customWidth="1"/>
    <col min="11" max="11" width="23.421875" style="130" customWidth="1"/>
    <col min="12" max="12" width="6.7109375" style="134" customWidth="1"/>
    <col min="13" max="13" width="9.8515625" style="135" customWidth="1"/>
    <col min="14" max="14" width="3.7109375" style="130" customWidth="1"/>
    <col min="15" max="15" width="6.8515625" style="134" customWidth="1"/>
    <col min="16" max="16" width="9.8515625" style="135" customWidth="1"/>
    <col min="17" max="17" width="3.7109375" style="130" customWidth="1"/>
    <col min="18" max="18" width="6.8515625" style="134" customWidth="1"/>
    <col min="19" max="19" width="9.57421875" style="135" customWidth="1"/>
    <col min="20" max="20" width="3.7109375" style="130" customWidth="1"/>
    <col min="21" max="22" width="4.8515625" style="130" customWidth="1"/>
    <col min="23" max="23" width="8.7109375" style="130" customWidth="1"/>
    <col min="24" max="24" width="6.28125" style="130" hidden="1" customWidth="1"/>
    <col min="25" max="25" width="12.00390625" style="135" customWidth="1"/>
    <col min="26" max="26" width="6.8515625" style="130" customWidth="1"/>
    <col min="27" max="16384" width="9.140625" style="130" customWidth="1"/>
  </cols>
  <sheetData>
    <row r="1" spans="1:26" s="74" customFormat="1" ht="33.75" customHeight="1">
      <c r="A1" s="409" t="s">
        <v>319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</row>
    <row r="2" spans="1:26" s="75" customFormat="1" ht="15.75" customHeight="1">
      <c r="A2" s="410" t="s">
        <v>71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</row>
    <row r="3" spans="1:26" s="76" customFormat="1" ht="15.75" customHeight="1">
      <c r="A3" s="411" t="s">
        <v>103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</row>
    <row r="4" spans="1:26" s="76" customFormat="1" ht="15.75" customHeight="1">
      <c r="A4" s="412" t="s">
        <v>322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</row>
    <row r="5" spans="1:26" s="84" customFormat="1" ht="14.25" customHeight="1">
      <c r="A5" s="413" t="s">
        <v>365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</row>
    <row r="6" spans="1:26" s="80" customFormat="1" ht="15" customHeight="1">
      <c r="A6" s="24" t="s">
        <v>17</v>
      </c>
      <c r="B6" s="77"/>
      <c r="C6" s="78"/>
      <c r="D6" s="78"/>
      <c r="E6" s="78"/>
      <c r="F6" s="78"/>
      <c r="G6" s="78"/>
      <c r="H6" s="78"/>
      <c r="I6" s="79"/>
      <c r="J6" s="79"/>
      <c r="V6" s="414" t="s">
        <v>178</v>
      </c>
      <c r="W6" s="414"/>
      <c r="X6" s="414"/>
      <c r="Y6" s="414"/>
      <c r="Z6" s="414"/>
    </row>
    <row r="7" spans="1:26" s="122" customFormat="1" ht="19.5" customHeight="1">
      <c r="A7" s="436" t="s">
        <v>102</v>
      </c>
      <c r="B7" s="445" t="s">
        <v>4</v>
      </c>
      <c r="C7" s="443" t="s">
        <v>107</v>
      </c>
      <c r="D7" s="435" t="s">
        <v>105</v>
      </c>
      <c r="E7" s="435" t="s">
        <v>6</v>
      </c>
      <c r="F7" s="436" t="s">
        <v>7</v>
      </c>
      <c r="G7" s="435" t="s">
        <v>106</v>
      </c>
      <c r="H7" s="440" t="s">
        <v>6</v>
      </c>
      <c r="I7" s="435" t="s">
        <v>9</v>
      </c>
      <c r="J7" s="435"/>
      <c r="K7" s="435" t="s">
        <v>11</v>
      </c>
      <c r="L7" s="437" t="s">
        <v>91</v>
      </c>
      <c r="M7" s="438"/>
      <c r="N7" s="439"/>
      <c r="O7" s="437" t="s">
        <v>92</v>
      </c>
      <c r="P7" s="438"/>
      <c r="Q7" s="439"/>
      <c r="R7" s="437" t="s">
        <v>93</v>
      </c>
      <c r="S7" s="438"/>
      <c r="T7" s="439"/>
      <c r="U7" s="451" t="s">
        <v>94</v>
      </c>
      <c r="V7" s="443" t="s">
        <v>95</v>
      </c>
      <c r="W7" s="436" t="s">
        <v>96</v>
      </c>
      <c r="X7" s="445" t="s">
        <v>97</v>
      </c>
      <c r="Y7" s="446" t="s">
        <v>98</v>
      </c>
      <c r="Z7" s="441" t="s">
        <v>108</v>
      </c>
    </row>
    <row r="8" spans="1:26" s="122" customFormat="1" ht="39.75" customHeight="1">
      <c r="A8" s="436"/>
      <c r="B8" s="445"/>
      <c r="C8" s="444"/>
      <c r="D8" s="435"/>
      <c r="E8" s="435"/>
      <c r="F8" s="436"/>
      <c r="G8" s="435"/>
      <c r="H8" s="440"/>
      <c r="I8" s="435"/>
      <c r="J8" s="435"/>
      <c r="K8" s="435"/>
      <c r="L8" s="123" t="s">
        <v>100</v>
      </c>
      <c r="M8" s="124" t="s">
        <v>101</v>
      </c>
      <c r="N8" s="125" t="s">
        <v>102</v>
      </c>
      <c r="O8" s="123" t="s">
        <v>100</v>
      </c>
      <c r="P8" s="124" t="s">
        <v>101</v>
      </c>
      <c r="Q8" s="125" t="s">
        <v>102</v>
      </c>
      <c r="R8" s="123" t="s">
        <v>100</v>
      </c>
      <c r="S8" s="124" t="s">
        <v>101</v>
      </c>
      <c r="T8" s="125" t="s">
        <v>102</v>
      </c>
      <c r="U8" s="452"/>
      <c r="V8" s="444"/>
      <c r="W8" s="436"/>
      <c r="X8" s="445"/>
      <c r="Y8" s="446"/>
      <c r="Z8" s="442"/>
    </row>
    <row r="9" spans="1:26" s="150" customFormat="1" ht="36" customHeight="1">
      <c r="A9" s="450" t="s">
        <v>360</v>
      </c>
      <c r="B9" s="450"/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</row>
    <row r="10" spans="1:26" s="150" customFormat="1" ht="33" customHeight="1">
      <c r="A10" s="108">
        <v>1</v>
      </c>
      <c r="B10" s="242"/>
      <c r="C10" s="300"/>
      <c r="D10" s="355" t="s">
        <v>249</v>
      </c>
      <c r="E10" s="329" t="s">
        <v>250</v>
      </c>
      <c r="F10" s="356">
        <v>2</v>
      </c>
      <c r="G10" s="301" t="s">
        <v>251</v>
      </c>
      <c r="H10" s="357" t="s">
        <v>252</v>
      </c>
      <c r="I10" s="358" t="s">
        <v>253</v>
      </c>
      <c r="J10" s="359" t="s">
        <v>254</v>
      </c>
      <c r="K10" s="356" t="s">
        <v>229</v>
      </c>
      <c r="L10" s="153">
        <v>180.5</v>
      </c>
      <c r="M10" s="154">
        <f aca="true" t="shared" si="0" ref="M10:M18">L10/2.6-IF($U10=1,0.5,IF($U10=2,1,0))</f>
        <v>69.42307692307692</v>
      </c>
      <c r="N10" s="102">
        <f aca="true" t="shared" si="1" ref="N10:N18">RANK(M10,M$10:M$18,0)</f>
        <v>1</v>
      </c>
      <c r="O10" s="153">
        <v>183.5</v>
      </c>
      <c r="P10" s="154">
        <f aca="true" t="shared" si="2" ref="P10:P18">O10/2.6-IF($U10=1,0.5,IF($U10=2,1,0))</f>
        <v>70.57692307692308</v>
      </c>
      <c r="Q10" s="102">
        <f aca="true" t="shared" si="3" ref="Q10:Q18">RANK(P10,P$10:P$18,0)</f>
        <v>2</v>
      </c>
      <c r="R10" s="153">
        <v>181.5</v>
      </c>
      <c r="S10" s="154">
        <f aca="true" t="shared" si="4" ref="S10:S18">R10/2.6-IF($U10=1,0.5,IF($U10=2,1,0))</f>
        <v>69.8076923076923</v>
      </c>
      <c r="T10" s="102">
        <f aca="true" t="shared" si="5" ref="T10:T18">RANK(S10,S$10:S$18,0)</f>
        <v>1</v>
      </c>
      <c r="U10" s="227"/>
      <c r="V10" s="228"/>
      <c r="W10" s="153">
        <f aca="true" t="shared" si="6" ref="W10:W18">L10+O10+R10</f>
        <v>545.5</v>
      </c>
      <c r="X10" s="228"/>
      <c r="Y10" s="154">
        <f aca="true" t="shared" si="7" ref="Y10:Y18">ROUND(SUM(M10,P10,S10)/3,3)</f>
        <v>69.936</v>
      </c>
      <c r="Z10" s="227">
        <v>2</v>
      </c>
    </row>
    <row r="11" spans="1:26" s="150" customFormat="1" ht="37.5" customHeight="1">
      <c r="A11" s="108">
        <v>2</v>
      </c>
      <c r="B11" s="162"/>
      <c r="C11" s="300"/>
      <c r="D11" s="352" t="s">
        <v>131</v>
      </c>
      <c r="E11" s="174" t="s">
        <v>132</v>
      </c>
      <c r="F11" s="353">
        <v>2</v>
      </c>
      <c r="G11" s="164" t="s">
        <v>133</v>
      </c>
      <c r="H11" s="175" t="s">
        <v>134</v>
      </c>
      <c r="I11" s="176" t="s">
        <v>135</v>
      </c>
      <c r="J11" s="200" t="s">
        <v>46</v>
      </c>
      <c r="K11" s="178" t="s">
        <v>50</v>
      </c>
      <c r="L11" s="153">
        <v>176.5</v>
      </c>
      <c r="M11" s="154">
        <f t="shared" si="0"/>
        <v>67.38461538461539</v>
      </c>
      <c r="N11" s="102">
        <f t="shared" si="1"/>
        <v>5</v>
      </c>
      <c r="O11" s="153">
        <v>187</v>
      </c>
      <c r="P11" s="154">
        <f t="shared" si="2"/>
        <v>71.42307692307692</v>
      </c>
      <c r="Q11" s="102">
        <f t="shared" si="3"/>
        <v>1</v>
      </c>
      <c r="R11" s="153">
        <v>182.5</v>
      </c>
      <c r="S11" s="154">
        <f t="shared" si="4"/>
        <v>69.6923076923077</v>
      </c>
      <c r="T11" s="102">
        <f t="shared" si="5"/>
        <v>2</v>
      </c>
      <c r="U11" s="227">
        <v>1</v>
      </c>
      <c r="V11" s="228"/>
      <c r="W11" s="153">
        <f t="shared" si="6"/>
        <v>546</v>
      </c>
      <c r="X11" s="228"/>
      <c r="Y11" s="154">
        <f t="shared" si="7"/>
        <v>69.5</v>
      </c>
      <c r="Z11" s="227">
        <v>2</v>
      </c>
    </row>
    <row r="12" spans="1:26" s="150" customFormat="1" ht="37.5" customHeight="1">
      <c r="A12" s="108">
        <v>3</v>
      </c>
      <c r="B12" s="299"/>
      <c r="C12" s="300"/>
      <c r="D12" s="55" t="s">
        <v>152</v>
      </c>
      <c r="E12" s="186" t="s">
        <v>162</v>
      </c>
      <c r="F12" s="282">
        <v>2</v>
      </c>
      <c r="G12" s="375" t="s">
        <v>122</v>
      </c>
      <c r="H12" s="376" t="s">
        <v>42</v>
      </c>
      <c r="I12" s="348" t="s">
        <v>22</v>
      </c>
      <c r="J12" s="348" t="s">
        <v>22</v>
      </c>
      <c r="K12" s="207" t="s">
        <v>50</v>
      </c>
      <c r="L12" s="153">
        <v>178.5</v>
      </c>
      <c r="M12" s="154">
        <f t="shared" si="0"/>
        <v>68.65384615384615</v>
      </c>
      <c r="N12" s="102">
        <f t="shared" si="1"/>
        <v>2</v>
      </c>
      <c r="O12" s="153">
        <v>173</v>
      </c>
      <c r="P12" s="154">
        <f t="shared" si="2"/>
        <v>66.53846153846153</v>
      </c>
      <c r="Q12" s="102">
        <f t="shared" si="3"/>
        <v>4</v>
      </c>
      <c r="R12" s="153">
        <v>178.5</v>
      </c>
      <c r="S12" s="154">
        <f t="shared" si="4"/>
        <v>68.65384615384615</v>
      </c>
      <c r="T12" s="102">
        <f t="shared" si="5"/>
        <v>3</v>
      </c>
      <c r="U12" s="298"/>
      <c r="V12" s="299"/>
      <c r="W12" s="153">
        <f t="shared" si="6"/>
        <v>530</v>
      </c>
      <c r="X12" s="299"/>
      <c r="Y12" s="154">
        <f t="shared" si="7"/>
        <v>67.949</v>
      </c>
      <c r="Z12" s="298">
        <v>2</v>
      </c>
    </row>
    <row r="13" spans="1:26" s="150" customFormat="1" ht="37.5" customHeight="1">
      <c r="A13" s="108">
        <v>4</v>
      </c>
      <c r="B13" s="162"/>
      <c r="C13" s="300"/>
      <c r="D13" s="179" t="s">
        <v>57</v>
      </c>
      <c r="E13" s="50" t="s">
        <v>58</v>
      </c>
      <c r="F13" s="180" t="s">
        <v>18</v>
      </c>
      <c r="G13" s="181" t="s">
        <v>121</v>
      </c>
      <c r="H13" s="27" t="s">
        <v>47</v>
      </c>
      <c r="I13" s="28" t="s">
        <v>48</v>
      </c>
      <c r="J13" s="182" t="s">
        <v>46</v>
      </c>
      <c r="K13" s="183" t="s">
        <v>20</v>
      </c>
      <c r="L13" s="153">
        <v>178.5</v>
      </c>
      <c r="M13" s="154">
        <f t="shared" si="0"/>
        <v>68.65384615384615</v>
      </c>
      <c r="N13" s="102">
        <f t="shared" si="1"/>
        <v>2</v>
      </c>
      <c r="O13" s="153">
        <v>170</v>
      </c>
      <c r="P13" s="154">
        <f t="shared" si="2"/>
        <v>65.38461538461539</v>
      </c>
      <c r="Q13" s="102">
        <f t="shared" si="3"/>
        <v>6</v>
      </c>
      <c r="R13" s="153">
        <v>176.5</v>
      </c>
      <c r="S13" s="154">
        <f t="shared" si="4"/>
        <v>67.88461538461539</v>
      </c>
      <c r="T13" s="102">
        <f t="shared" si="5"/>
        <v>5</v>
      </c>
      <c r="U13" s="227"/>
      <c r="V13" s="228"/>
      <c r="W13" s="153">
        <f t="shared" si="6"/>
        <v>525</v>
      </c>
      <c r="X13" s="228"/>
      <c r="Y13" s="154">
        <f t="shared" si="7"/>
        <v>67.308</v>
      </c>
      <c r="Z13" s="227">
        <v>2</v>
      </c>
    </row>
    <row r="14" spans="1:26" s="150" customFormat="1" ht="37.5" customHeight="1">
      <c r="A14" s="108">
        <v>5</v>
      </c>
      <c r="B14" s="299"/>
      <c r="C14" s="300"/>
      <c r="D14" s="346" t="s">
        <v>145</v>
      </c>
      <c r="E14" s="360" t="s">
        <v>146</v>
      </c>
      <c r="F14" s="208" t="s">
        <v>18</v>
      </c>
      <c r="G14" s="307" t="s">
        <v>147</v>
      </c>
      <c r="H14" s="194" t="s">
        <v>148</v>
      </c>
      <c r="I14" s="361" t="s">
        <v>149</v>
      </c>
      <c r="J14" s="362" t="s">
        <v>56</v>
      </c>
      <c r="K14" s="207" t="s">
        <v>20</v>
      </c>
      <c r="L14" s="153">
        <v>176</v>
      </c>
      <c r="M14" s="154">
        <f t="shared" si="0"/>
        <v>67.6923076923077</v>
      </c>
      <c r="N14" s="102">
        <f t="shared" si="1"/>
        <v>4</v>
      </c>
      <c r="O14" s="153">
        <v>173.5</v>
      </c>
      <c r="P14" s="154">
        <f t="shared" si="2"/>
        <v>66.73076923076923</v>
      </c>
      <c r="Q14" s="102">
        <f t="shared" si="3"/>
        <v>3</v>
      </c>
      <c r="R14" s="153">
        <v>174.5</v>
      </c>
      <c r="S14" s="154">
        <f t="shared" si="4"/>
        <v>67.11538461538461</v>
      </c>
      <c r="T14" s="102">
        <f t="shared" si="5"/>
        <v>6</v>
      </c>
      <c r="U14" s="298"/>
      <c r="V14" s="299"/>
      <c r="W14" s="153">
        <f t="shared" si="6"/>
        <v>524</v>
      </c>
      <c r="X14" s="299"/>
      <c r="Y14" s="154">
        <f t="shared" si="7"/>
        <v>67.179</v>
      </c>
      <c r="Z14" s="298">
        <v>2</v>
      </c>
    </row>
    <row r="15" spans="1:26" s="150" customFormat="1" ht="37.5" customHeight="1">
      <c r="A15" s="108">
        <v>6</v>
      </c>
      <c r="B15" s="299"/>
      <c r="C15" s="300"/>
      <c r="D15" s="354" t="s">
        <v>62</v>
      </c>
      <c r="E15" s="50" t="s">
        <v>143</v>
      </c>
      <c r="F15" s="190">
        <v>1</v>
      </c>
      <c r="G15" s="257" t="s">
        <v>217</v>
      </c>
      <c r="H15" s="258" t="s">
        <v>218</v>
      </c>
      <c r="I15" s="192" t="s">
        <v>219</v>
      </c>
      <c r="J15" s="192" t="s">
        <v>49</v>
      </c>
      <c r="K15" s="304" t="s">
        <v>20</v>
      </c>
      <c r="L15" s="153">
        <v>174</v>
      </c>
      <c r="M15" s="154">
        <f t="shared" si="0"/>
        <v>66.92307692307692</v>
      </c>
      <c r="N15" s="102">
        <f t="shared" si="1"/>
        <v>6</v>
      </c>
      <c r="O15" s="153">
        <v>171.5</v>
      </c>
      <c r="P15" s="154">
        <f t="shared" si="2"/>
        <v>65.96153846153845</v>
      </c>
      <c r="Q15" s="102">
        <f t="shared" si="3"/>
        <v>5</v>
      </c>
      <c r="R15" s="153">
        <v>178</v>
      </c>
      <c r="S15" s="154">
        <f t="shared" si="4"/>
        <v>68.46153846153845</v>
      </c>
      <c r="T15" s="102">
        <f t="shared" si="5"/>
        <v>4</v>
      </c>
      <c r="U15" s="298"/>
      <c r="V15" s="299"/>
      <c r="W15" s="153">
        <f t="shared" si="6"/>
        <v>523.5</v>
      </c>
      <c r="X15" s="299"/>
      <c r="Y15" s="154">
        <f t="shared" si="7"/>
        <v>67.115</v>
      </c>
      <c r="Z15" s="298">
        <v>2</v>
      </c>
    </row>
    <row r="16" spans="1:26" s="150" customFormat="1" ht="37.5" customHeight="1">
      <c r="A16" s="108">
        <v>7</v>
      </c>
      <c r="B16" s="299"/>
      <c r="C16" s="300"/>
      <c r="D16" s="328" t="s">
        <v>44</v>
      </c>
      <c r="E16" s="329" t="s">
        <v>45</v>
      </c>
      <c r="F16" s="330">
        <v>3</v>
      </c>
      <c r="G16" s="188" t="s">
        <v>140</v>
      </c>
      <c r="H16" s="184" t="s">
        <v>141</v>
      </c>
      <c r="I16" s="189" t="s">
        <v>22</v>
      </c>
      <c r="J16" s="178" t="s">
        <v>224</v>
      </c>
      <c r="K16" s="178" t="s">
        <v>50</v>
      </c>
      <c r="L16" s="153">
        <v>170</v>
      </c>
      <c r="M16" s="154">
        <f t="shared" si="0"/>
        <v>65.38461538461539</v>
      </c>
      <c r="N16" s="102">
        <f t="shared" si="1"/>
        <v>7</v>
      </c>
      <c r="O16" s="153">
        <v>170</v>
      </c>
      <c r="P16" s="154">
        <f t="shared" si="2"/>
        <v>65.38461538461539</v>
      </c>
      <c r="Q16" s="102">
        <f t="shared" si="3"/>
        <v>6</v>
      </c>
      <c r="R16" s="153">
        <v>166.5</v>
      </c>
      <c r="S16" s="154">
        <f t="shared" si="4"/>
        <v>64.03846153846153</v>
      </c>
      <c r="T16" s="102">
        <f t="shared" si="5"/>
        <v>8</v>
      </c>
      <c r="U16" s="298"/>
      <c r="V16" s="299"/>
      <c r="W16" s="153">
        <f t="shared" si="6"/>
        <v>506.5</v>
      </c>
      <c r="X16" s="299"/>
      <c r="Y16" s="154">
        <f t="shared" si="7"/>
        <v>64.936</v>
      </c>
      <c r="Z16" s="298">
        <v>3</v>
      </c>
    </row>
    <row r="17" spans="1:26" s="150" customFormat="1" ht="37.5" customHeight="1">
      <c r="A17" s="108">
        <v>8</v>
      </c>
      <c r="B17" s="299"/>
      <c r="C17" s="300"/>
      <c r="D17" s="232" t="s">
        <v>203</v>
      </c>
      <c r="E17" s="342" t="s">
        <v>204</v>
      </c>
      <c r="F17" s="306" t="s">
        <v>26</v>
      </c>
      <c r="G17" s="331" t="s">
        <v>212</v>
      </c>
      <c r="H17" s="316" t="s">
        <v>213</v>
      </c>
      <c r="I17" s="317" t="s">
        <v>22</v>
      </c>
      <c r="J17" s="318" t="s">
        <v>184</v>
      </c>
      <c r="K17" s="176" t="s">
        <v>17</v>
      </c>
      <c r="L17" s="153">
        <v>163.5</v>
      </c>
      <c r="M17" s="154">
        <f t="shared" si="0"/>
        <v>62.88461538461538</v>
      </c>
      <c r="N17" s="102">
        <f t="shared" si="1"/>
        <v>9</v>
      </c>
      <c r="O17" s="153">
        <v>163</v>
      </c>
      <c r="P17" s="154">
        <f t="shared" si="2"/>
        <v>62.69230769230769</v>
      </c>
      <c r="Q17" s="102">
        <f t="shared" si="3"/>
        <v>8</v>
      </c>
      <c r="R17" s="153">
        <v>167.5</v>
      </c>
      <c r="S17" s="154">
        <f t="shared" si="4"/>
        <v>64.42307692307692</v>
      </c>
      <c r="T17" s="102">
        <f t="shared" si="5"/>
        <v>7</v>
      </c>
      <c r="U17" s="298"/>
      <c r="V17" s="299"/>
      <c r="W17" s="153">
        <f t="shared" si="6"/>
        <v>494</v>
      </c>
      <c r="X17" s="299"/>
      <c r="Y17" s="154">
        <f t="shared" si="7"/>
        <v>63.333</v>
      </c>
      <c r="Z17" s="298" t="s">
        <v>18</v>
      </c>
    </row>
    <row r="18" spans="1:26" s="150" customFormat="1" ht="37.5" customHeight="1">
      <c r="A18" s="108">
        <v>9</v>
      </c>
      <c r="B18" s="299"/>
      <c r="C18" s="300"/>
      <c r="D18" s="49" t="s">
        <v>190</v>
      </c>
      <c r="E18" s="50" t="s">
        <v>318</v>
      </c>
      <c r="F18" s="67" t="s">
        <v>26</v>
      </c>
      <c r="G18" s="307" t="s">
        <v>211</v>
      </c>
      <c r="H18" s="245" t="s">
        <v>191</v>
      </c>
      <c r="I18" s="351" t="s">
        <v>192</v>
      </c>
      <c r="J18" s="182" t="s">
        <v>184</v>
      </c>
      <c r="K18" s="207" t="s">
        <v>20</v>
      </c>
      <c r="L18" s="153">
        <v>164</v>
      </c>
      <c r="M18" s="154">
        <f t="shared" si="0"/>
        <v>63.07692307692307</v>
      </c>
      <c r="N18" s="102">
        <f t="shared" si="1"/>
        <v>8</v>
      </c>
      <c r="O18" s="153">
        <v>162.5</v>
      </c>
      <c r="P18" s="154">
        <f t="shared" si="2"/>
        <v>62.5</v>
      </c>
      <c r="Q18" s="102">
        <f t="shared" si="3"/>
        <v>9</v>
      </c>
      <c r="R18" s="153">
        <v>166.5</v>
      </c>
      <c r="S18" s="154">
        <f t="shared" si="4"/>
        <v>64.03846153846153</v>
      </c>
      <c r="T18" s="102">
        <f t="shared" si="5"/>
        <v>8</v>
      </c>
      <c r="U18" s="298"/>
      <c r="V18" s="299"/>
      <c r="W18" s="153">
        <f t="shared" si="6"/>
        <v>493</v>
      </c>
      <c r="X18" s="299"/>
      <c r="Y18" s="154">
        <f t="shared" si="7"/>
        <v>63.205</v>
      </c>
      <c r="Z18" s="298" t="s">
        <v>18</v>
      </c>
    </row>
    <row r="19" spans="1:26" s="122" customFormat="1" ht="36" customHeight="1">
      <c r="A19" s="447" t="s">
        <v>359</v>
      </c>
      <c r="B19" s="448"/>
      <c r="C19" s="448"/>
      <c r="D19" s="448"/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8"/>
      <c r="Z19" s="449"/>
    </row>
    <row r="20" spans="1:26" s="157" customFormat="1" ht="39" customHeight="1">
      <c r="A20" s="372">
        <v>1</v>
      </c>
      <c r="B20" s="158"/>
      <c r="C20" s="73"/>
      <c r="D20" s="232" t="s">
        <v>29</v>
      </c>
      <c r="E20" s="221" t="s">
        <v>69</v>
      </c>
      <c r="F20" s="42" t="s">
        <v>30</v>
      </c>
      <c r="G20" s="164" t="s">
        <v>118</v>
      </c>
      <c r="H20" s="43" t="s">
        <v>66</v>
      </c>
      <c r="I20" s="176" t="s">
        <v>22</v>
      </c>
      <c r="J20" s="136" t="s">
        <v>22</v>
      </c>
      <c r="K20" s="176" t="s">
        <v>17</v>
      </c>
      <c r="L20" s="235">
        <v>178.5</v>
      </c>
      <c r="M20" s="392">
        <f>L20/2.6-IF($U20=1,0.5,IF($U20=2,1,0))</f>
        <v>68.65384615384615</v>
      </c>
      <c r="N20" s="237">
        <f>RANK(M20,M$20:M$21,0)</f>
        <v>1</v>
      </c>
      <c r="O20" s="235">
        <v>174.5</v>
      </c>
      <c r="P20" s="392">
        <f>O20/2.6-IF($U20=1,0.5,IF($U20=2,1,0))</f>
        <v>67.11538461538461</v>
      </c>
      <c r="Q20" s="237">
        <f>RANK(P20,P$20:P$21,0)</f>
        <v>2</v>
      </c>
      <c r="R20" s="235">
        <v>177.5</v>
      </c>
      <c r="S20" s="392">
        <f>R20/2.6-IF($U20=1,0.5,IF($U20=2,1,0))</f>
        <v>68.26923076923077</v>
      </c>
      <c r="T20" s="237">
        <f>RANK(S20,S$20:S$21,0)</f>
        <v>1</v>
      </c>
      <c r="U20" s="237"/>
      <c r="V20" s="237"/>
      <c r="W20" s="235">
        <f>L20+O20+R20</f>
        <v>530.5</v>
      </c>
      <c r="X20" s="238"/>
      <c r="Y20" s="392">
        <f>ROUND(SUM(M20,P20,S20)/3,3)</f>
        <v>68.013</v>
      </c>
      <c r="Z20" s="239" t="s">
        <v>112</v>
      </c>
    </row>
    <row r="21" spans="1:26" s="150" customFormat="1" ht="33" customHeight="1">
      <c r="A21" s="108">
        <v>2</v>
      </c>
      <c r="B21" s="299"/>
      <c r="C21" s="300"/>
      <c r="D21" s="277" t="s">
        <v>284</v>
      </c>
      <c r="E21" s="279" t="s">
        <v>285</v>
      </c>
      <c r="F21" s="282">
        <v>1</v>
      </c>
      <c r="G21" s="363" t="s">
        <v>286</v>
      </c>
      <c r="H21" s="364" t="s">
        <v>287</v>
      </c>
      <c r="I21" s="365" t="s">
        <v>288</v>
      </c>
      <c r="J21" s="366" t="s">
        <v>27</v>
      </c>
      <c r="K21" s="367" t="s">
        <v>289</v>
      </c>
      <c r="L21" s="153">
        <v>173</v>
      </c>
      <c r="M21" s="154">
        <f>L21/2.6-IF($U21=1,0.5,IF($U21=2,1,0))</f>
        <v>66.53846153846153</v>
      </c>
      <c r="N21" s="237">
        <f>RANK(M21,M$20:M$21,0)</f>
        <v>2</v>
      </c>
      <c r="O21" s="153">
        <v>180</v>
      </c>
      <c r="P21" s="154">
        <f>O21/2.6-IF($U21=1,0.5,IF($U21=2,1,0))</f>
        <v>69.23076923076923</v>
      </c>
      <c r="Q21" s="237">
        <f>RANK(P21,P$20:P$21,0)</f>
        <v>1</v>
      </c>
      <c r="R21" s="153">
        <v>177</v>
      </c>
      <c r="S21" s="154">
        <f>R21/2.6-IF($U21=1,0.5,IF($U21=2,1,0))</f>
        <v>68.07692307692308</v>
      </c>
      <c r="T21" s="102">
        <f>RANK(S21,S$20:S$21,0)</f>
        <v>2</v>
      </c>
      <c r="U21" s="298"/>
      <c r="V21" s="299"/>
      <c r="W21" s="153">
        <f>L21+O21+R21</f>
        <v>530</v>
      </c>
      <c r="X21" s="299"/>
      <c r="Y21" s="154">
        <f>ROUND(SUM(M21,P21,S21)/3,3)</f>
        <v>67.949</v>
      </c>
      <c r="Z21" s="298" t="s">
        <v>112</v>
      </c>
    </row>
    <row r="22" spans="1:26" s="122" customFormat="1" ht="30" customHeight="1">
      <c r="A22" s="447" t="s">
        <v>361</v>
      </c>
      <c r="B22" s="448"/>
      <c r="C22" s="448"/>
      <c r="D22" s="448"/>
      <c r="E22" s="448"/>
      <c r="F22" s="448"/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9"/>
    </row>
    <row r="23" spans="1:26" s="150" customFormat="1" ht="35.25" customHeight="1">
      <c r="A23" s="108">
        <v>1</v>
      </c>
      <c r="B23" s="299"/>
      <c r="C23" s="300"/>
      <c r="D23" s="49" t="s">
        <v>185</v>
      </c>
      <c r="E23" s="50" t="s">
        <v>208</v>
      </c>
      <c r="F23" s="255" t="s">
        <v>26</v>
      </c>
      <c r="G23" s="181" t="s">
        <v>209</v>
      </c>
      <c r="H23" s="185" t="s">
        <v>210</v>
      </c>
      <c r="I23" s="200" t="s">
        <v>186</v>
      </c>
      <c r="J23" s="318" t="s">
        <v>184</v>
      </c>
      <c r="K23" s="200" t="s">
        <v>125</v>
      </c>
      <c r="L23" s="153">
        <v>179</v>
      </c>
      <c r="M23" s="154">
        <f>L23/2.6-IF($U23=1,0.5,IF($U23=2,1,0))</f>
        <v>68.84615384615384</v>
      </c>
      <c r="N23" s="102">
        <f>RANK(M23,M$23:M$26,0)</f>
        <v>1</v>
      </c>
      <c r="O23" s="153">
        <v>175.5</v>
      </c>
      <c r="P23" s="154">
        <f>O23/2.6-IF($U23=1,0.5,IF($U23=2,1,0))</f>
        <v>67.5</v>
      </c>
      <c r="Q23" s="102">
        <f>RANK(P23,P$23:P$26,0)</f>
        <v>1</v>
      </c>
      <c r="R23" s="153">
        <v>178.5</v>
      </c>
      <c r="S23" s="154">
        <f>R23/2.6-IF($U23=1,0.5,IF($U23=2,1,0))</f>
        <v>68.65384615384615</v>
      </c>
      <c r="T23" s="102">
        <f>RANK(S23,S$23:S$26,0)</f>
        <v>1</v>
      </c>
      <c r="U23" s="298"/>
      <c r="V23" s="299"/>
      <c r="W23" s="153">
        <f>L23+O23+R23</f>
        <v>533</v>
      </c>
      <c r="X23" s="299"/>
      <c r="Y23" s="154">
        <f>ROUND(SUM(M23,P23,S23)/3,3)</f>
        <v>68.333</v>
      </c>
      <c r="Z23" s="298" t="s">
        <v>116</v>
      </c>
    </row>
    <row r="24" spans="1:26" s="150" customFormat="1" ht="30.75" customHeight="1">
      <c r="A24" s="108">
        <v>2</v>
      </c>
      <c r="B24" s="299"/>
      <c r="C24" s="300"/>
      <c r="D24" s="346" t="s">
        <v>280</v>
      </c>
      <c r="E24" s="47" t="s">
        <v>346</v>
      </c>
      <c r="F24" s="330" t="s">
        <v>26</v>
      </c>
      <c r="G24" s="181" t="s">
        <v>275</v>
      </c>
      <c r="H24" s="27" t="s">
        <v>276</v>
      </c>
      <c r="I24" s="28" t="s">
        <v>277</v>
      </c>
      <c r="J24" s="344" t="s">
        <v>278</v>
      </c>
      <c r="K24" s="176" t="s">
        <v>279</v>
      </c>
      <c r="L24" s="153">
        <v>167.5</v>
      </c>
      <c r="M24" s="154">
        <f>L24/2.6-IF($U24=1,0.5,IF($U24=2,1,0))</f>
        <v>64.42307692307692</v>
      </c>
      <c r="N24" s="102">
        <f>RANK(M24,M$23:M$26,0)</f>
        <v>4</v>
      </c>
      <c r="O24" s="153">
        <v>166.5</v>
      </c>
      <c r="P24" s="154">
        <f>O24/2.6-IF($U24=1,0.5,IF($U24=2,1,0))</f>
        <v>64.03846153846153</v>
      </c>
      <c r="Q24" s="102">
        <f>RANK(P24,P$23:P$26,0)</f>
        <v>4</v>
      </c>
      <c r="R24" s="153">
        <v>176</v>
      </c>
      <c r="S24" s="154">
        <f>R24/2.6-IF($U24=1,0.5,IF($U24=2,1,0))</f>
        <v>67.6923076923077</v>
      </c>
      <c r="T24" s="102">
        <f>RANK(S24,S$23:S$26,0)</f>
        <v>2</v>
      </c>
      <c r="U24" s="298"/>
      <c r="V24" s="299"/>
      <c r="W24" s="153">
        <f>L24+O24+R24</f>
        <v>510</v>
      </c>
      <c r="X24" s="299"/>
      <c r="Y24" s="154">
        <f>ROUND(SUM(M24,P24,S24)/3,3)</f>
        <v>65.385</v>
      </c>
      <c r="Z24" s="298" t="s">
        <v>112</v>
      </c>
    </row>
    <row r="25" spans="1:26" s="150" customFormat="1" ht="33" customHeight="1">
      <c r="A25" s="108">
        <v>3</v>
      </c>
      <c r="B25" s="299"/>
      <c r="C25" s="300"/>
      <c r="D25" s="55" t="s">
        <v>244</v>
      </c>
      <c r="E25" s="65" t="s">
        <v>347</v>
      </c>
      <c r="F25" s="180" t="s">
        <v>26</v>
      </c>
      <c r="G25" s="301" t="s">
        <v>245</v>
      </c>
      <c r="H25" s="323" t="s">
        <v>247</v>
      </c>
      <c r="I25" s="318" t="s">
        <v>248</v>
      </c>
      <c r="J25" s="318" t="s">
        <v>241</v>
      </c>
      <c r="K25" s="304" t="s">
        <v>229</v>
      </c>
      <c r="L25" s="153">
        <v>168.5</v>
      </c>
      <c r="M25" s="154">
        <f>L25/2.6-IF($U25=1,0.5,IF($U25=2,1,0))</f>
        <v>64.8076923076923</v>
      </c>
      <c r="N25" s="102">
        <f>RANK(M25,M$23:M$26,0)</f>
        <v>3</v>
      </c>
      <c r="O25" s="153">
        <v>170.5</v>
      </c>
      <c r="P25" s="154">
        <f>O25/2.6-IF($U25=1,0.5,IF($U25=2,1,0))</f>
        <v>65.57692307692308</v>
      </c>
      <c r="Q25" s="102">
        <f>RANK(P25,P$23:P$26,0)</f>
        <v>2</v>
      </c>
      <c r="R25" s="153">
        <v>170.5</v>
      </c>
      <c r="S25" s="154">
        <f>R25/2.6-IF($U25=1,0.5,IF($U25=2,1,0))</f>
        <v>65.57692307692308</v>
      </c>
      <c r="T25" s="102">
        <f>RANK(S25,S$23:S$26,0)</f>
        <v>3</v>
      </c>
      <c r="U25" s="298"/>
      <c r="V25" s="299"/>
      <c r="W25" s="153">
        <f>L25+O25+R25</f>
        <v>509.5</v>
      </c>
      <c r="X25" s="299"/>
      <c r="Y25" s="154">
        <f>ROUND(SUM(M25,P25,S25)/3,3)</f>
        <v>65.321</v>
      </c>
      <c r="Z25" s="298" t="s">
        <v>116</v>
      </c>
    </row>
    <row r="26" spans="1:26" s="150" customFormat="1" ht="37.5" customHeight="1">
      <c r="A26" s="108">
        <v>4</v>
      </c>
      <c r="B26" s="299"/>
      <c r="C26" s="300"/>
      <c r="D26" s="179" t="s">
        <v>155</v>
      </c>
      <c r="E26" s="186" t="s">
        <v>156</v>
      </c>
      <c r="F26" s="208" t="s">
        <v>26</v>
      </c>
      <c r="G26" s="368" t="s">
        <v>165</v>
      </c>
      <c r="H26" s="369" t="s">
        <v>157</v>
      </c>
      <c r="I26" s="370" t="s">
        <v>158</v>
      </c>
      <c r="J26" s="371" t="s">
        <v>159</v>
      </c>
      <c r="K26" s="332" t="s">
        <v>160</v>
      </c>
      <c r="L26" s="153">
        <v>169.5</v>
      </c>
      <c r="M26" s="154">
        <f>L26/2.6-IF($U26=1,0.5,IF($U26=2,1,0))</f>
        <v>65.1923076923077</v>
      </c>
      <c r="N26" s="102">
        <f>RANK(M26,M$23:M$26,0)</f>
        <v>2</v>
      </c>
      <c r="O26" s="153">
        <v>169.5</v>
      </c>
      <c r="P26" s="154">
        <f>O26/2.6-IF($U26=1,0.5,IF($U26=2,1,0))</f>
        <v>65.1923076923077</v>
      </c>
      <c r="Q26" s="102">
        <f>RANK(P26,P$23:P$26,0)</f>
        <v>3</v>
      </c>
      <c r="R26" s="153">
        <v>167.5</v>
      </c>
      <c r="S26" s="154">
        <f>R26/2.6-IF($U26=1,0.5,IF($U26=2,1,0))</f>
        <v>64.42307692307692</v>
      </c>
      <c r="T26" s="102">
        <f>RANK(S26,S$23:S$26,0)</f>
        <v>4</v>
      </c>
      <c r="U26" s="298"/>
      <c r="V26" s="299"/>
      <c r="W26" s="153">
        <f>L26+O26+R26</f>
        <v>506.5</v>
      </c>
      <c r="X26" s="299"/>
      <c r="Y26" s="154">
        <f>ROUND(SUM(M26,P26,S26)/3,3)</f>
        <v>64.936</v>
      </c>
      <c r="Z26" s="298" t="s">
        <v>116</v>
      </c>
    </row>
    <row r="27" spans="1:26" s="84" customFormat="1" ht="29.25" customHeight="1">
      <c r="A27" s="93"/>
      <c r="B27" s="93"/>
      <c r="C27" s="93"/>
      <c r="D27" s="93" t="s">
        <v>15</v>
      </c>
      <c r="E27" s="93"/>
      <c r="F27" s="93"/>
      <c r="G27" s="93"/>
      <c r="H27" s="93"/>
      <c r="J27" s="93"/>
      <c r="K27" s="71" t="s">
        <v>180</v>
      </c>
      <c r="L27" s="111"/>
      <c r="M27" s="93"/>
      <c r="N27" s="93"/>
      <c r="O27" s="112"/>
      <c r="P27" s="113"/>
      <c r="Q27" s="93"/>
      <c r="R27" s="112"/>
      <c r="S27" s="113"/>
      <c r="T27" s="93"/>
      <c r="U27" s="93"/>
      <c r="V27" s="93"/>
      <c r="W27" s="93"/>
      <c r="X27" s="93"/>
      <c r="Y27" s="113"/>
      <c r="Z27" s="93"/>
    </row>
    <row r="28" spans="1:26" s="84" customFormat="1" ht="32.25" customHeight="1">
      <c r="A28" s="93"/>
      <c r="B28" s="93"/>
      <c r="C28" s="93"/>
      <c r="D28" s="93" t="s">
        <v>86</v>
      </c>
      <c r="E28" s="93"/>
      <c r="F28" s="93"/>
      <c r="G28" s="93"/>
      <c r="H28" s="93"/>
      <c r="J28" s="93"/>
      <c r="K28" s="93" t="s">
        <v>181</v>
      </c>
      <c r="L28" s="111"/>
      <c r="M28" s="93"/>
      <c r="N28" s="93"/>
      <c r="O28" s="112"/>
      <c r="P28" s="113"/>
      <c r="Q28" s="93"/>
      <c r="R28" s="112"/>
      <c r="S28" s="113"/>
      <c r="T28" s="93"/>
      <c r="U28" s="93"/>
      <c r="V28" s="93"/>
      <c r="W28" s="93"/>
      <c r="X28" s="93"/>
      <c r="Y28" s="113"/>
      <c r="Z28" s="93"/>
    </row>
    <row r="29" spans="1:26" s="84" customFormat="1" ht="29.25" customHeight="1">
      <c r="A29" s="93"/>
      <c r="B29" s="93"/>
      <c r="C29" s="93"/>
      <c r="D29" s="93" t="s">
        <v>16</v>
      </c>
      <c r="E29" s="93"/>
      <c r="F29" s="93"/>
      <c r="G29" s="93"/>
      <c r="H29" s="93"/>
      <c r="J29" s="93"/>
      <c r="K29" s="71" t="s">
        <v>182</v>
      </c>
      <c r="L29" s="111"/>
      <c r="O29" s="112"/>
      <c r="P29" s="113"/>
      <c r="Q29" s="93"/>
      <c r="R29" s="112"/>
      <c r="S29" s="113"/>
      <c r="T29" s="93"/>
      <c r="U29" s="93"/>
      <c r="V29" s="93"/>
      <c r="W29" s="93"/>
      <c r="X29" s="93"/>
      <c r="Y29" s="113"/>
      <c r="Z29" s="93"/>
    </row>
    <row r="30" spans="1:26" s="84" customFormat="1" ht="48" customHeight="1">
      <c r="A30" s="93"/>
      <c r="B30" s="93"/>
      <c r="C30" s="93"/>
      <c r="D30" s="93"/>
      <c r="E30" s="93"/>
      <c r="F30" s="93"/>
      <c r="G30" s="93"/>
      <c r="H30" s="93"/>
      <c r="J30" s="93"/>
      <c r="K30" s="71"/>
      <c r="L30" s="111"/>
      <c r="M30" s="93"/>
      <c r="N30" s="93"/>
      <c r="O30" s="112"/>
      <c r="P30" s="113"/>
      <c r="Q30" s="93"/>
      <c r="R30" s="112"/>
      <c r="S30" s="113"/>
      <c r="T30" s="93"/>
      <c r="U30" s="93"/>
      <c r="V30" s="93"/>
      <c r="W30" s="93"/>
      <c r="X30" s="93"/>
      <c r="Y30" s="113"/>
      <c r="Z30" s="93"/>
    </row>
    <row r="31" spans="11:13" ht="12.75">
      <c r="K31" s="95"/>
      <c r="L31" s="131"/>
      <c r="M31" s="95"/>
    </row>
    <row r="32" spans="11:13" ht="12.75">
      <c r="K32" s="95"/>
      <c r="L32" s="131"/>
      <c r="M32" s="95"/>
    </row>
    <row r="43" ht="12.75">
      <c r="F43" s="93"/>
    </row>
    <row r="44" ht="12.75">
      <c r="F44" s="93"/>
    </row>
  </sheetData>
  <sheetProtection/>
  <protectedRanges>
    <protectedRange sqref="K11" name="Диапазон1_3_1_1_3_11_1_1_3_1_1_2_1_3_3_1_1_4_1_1"/>
    <protectedRange sqref="K14" name="Диапазон1_3_1_1_3_11_1_1_3_1_1_2_1_3_4_3_2"/>
    <protectedRange sqref="K24:K25" name="Диапазон1_3_1_1_3_11_1_1_3_1_1_2_1_3_3_1_1_4_1_2"/>
    <protectedRange sqref="K26" name="Диапазон1_3_1_1_3_11_1_1_3_1_1_2_1_3_3_1_1_4_1_2_1"/>
  </protectedRanges>
  <mergeCells count="29">
    <mergeCell ref="A22:Z22"/>
    <mergeCell ref="A9:Z9"/>
    <mergeCell ref="A7:A8"/>
    <mergeCell ref="A19:Z19"/>
    <mergeCell ref="G7:G8"/>
    <mergeCell ref="I7:I8"/>
    <mergeCell ref="U7:U8"/>
    <mergeCell ref="B7:B8"/>
    <mergeCell ref="C7:C8"/>
    <mergeCell ref="D7:D8"/>
    <mergeCell ref="V7:V8"/>
    <mergeCell ref="W7:W8"/>
    <mergeCell ref="X7:X8"/>
    <mergeCell ref="Y7:Y8"/>
    <mergeCell ref="A1:Z1"/>
    <mergeCell ref="A2:Z2"/>
    <mergeCell ref="A3:Z3"/>
    <mergeCell ref="A4:Z4"/>
    <mergeCell ref="A5:Z5"/>
    <mergeCell ref="E7:E8"/>
    <mergeCell ref="F7:F8"/>
    <mergeCell ref="R7:T7"/>
    <mergeCell ref="H7:H8"/>
    <mergeCell ref="V6:Z6"/>
    <mergeCell ref="Z7:Z8"/>
    <mergeCell ref="J7:J8"/>
    <mergeCell ref="K7:K8"/>
    <mergeCell ref="L7:N7"/>
    <mergeCell ref="O7:Q7"/>
  </mergeCells>
  <printOptions/>
  <pageMargins left="0.1968503937007874" right="0.1968503937007874" top="0" bottom="0.1968503937007874" header="0" footer="0.31496062992125984"/>
  <pageSetup fitToHeight="0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Лябохов Даниэль</dc:creator>
  <cp:keywords/>
  <dc:description/>
  <cp:lastModifiedBy>Администратор</cp:lastModifiedBy>
  <cp:lastPrinted>2019-03-16T18:33:13Z</cp:lastPrinted>
  <dcterms:created xsi:type="dcterms:W3CDTF">2018-02-14T07:49:33Z</dcterms:created>
  <dcterms:modified xsi:type="dcterms:W3CDTF">2019-03-16T18:33:15Z</dcterms:modified>
  <cp:category/>
  <cp:version/>
  <cp:contentType/>
  <cp:contentStatus/>
</cp:coreProperties>
</file>