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0"/>
  </bookViews>
  <sheets>
    <sheet name="МЛ " sheetId="1" r:id="rId1"/>
    <sheet name="МП" sheetId="2" r:id="rId2"/>
    <sheet name="ППюн " sheetId="3" r:id="rId3"/>
    <sheet name="ППюн (оз)" sheetId="4" r:id="rId4"/>
    <sheet name="Выбор" sheetId="5" r:id="rId5"/>
    <sheet name="Выбор 2" sheetId="6" r:id="rId6"/>
    <sheet name="ППд А " sheetId="7" r:id="rId7"/>
    <sheet name="ППд А (оз)" sheetId="8" r:id="rId8"/>
    <sheet name="КПд" sheetId="9" r:id="rId9"/>
    <sheet name="КПд (оз)" sheetId="10" r:id="rId10"/>
    <sheet name="Судейская" sheetId="11" r:id="rId11"/>
  </sheets>
  <definedNames>
    <definedName name="_xlnm.Print_Area" localSheetId="4">'Выбор'!$A$1:$Z$19</definedName>
    <definedName name="_xlnm.Print_Area" localSheetId="5">'Выбор 2'!$A$1:$AA$16</definedName>
    <definedName name="_xlnm.Print_Area" localSheetId="8">'КПд'!$A$1:$AA$18</definedName>
    <definedName name="_xlnm.Print_Area" localSheetId="9">'КПд (оз)'!$A$1:$AA$18</definedName>
    <definedName name="_xlnm.Print_Area" localSheetId="0">'МЛ '!$A$1:$L$44</definedName>
    <definedName name="_xlnm.Print_Area" localSheetId="1">'МП'!$A$1:$Z$17</definedName>
    <definedName name="_xlnm.Print_Area" localSheetId="6">'ППд А '!$A$1:$AA$21</definedName>
    <definedName name="_xlnm.Print_Area" localSheetId="7">'ППд А (оз)'!$A$1:$AA$24</definedName>
    <definedName name="_xlnm.Print_Area" localSheetId="2">'ППюн '!$A$1:$Z$23</definedName>
    <definedName name="_xlnm.Print_Area" localSheetId="3">'ППюн (оз)'!$A$1:$Z$18</definedName>
  </definedNames>
  <calcPr fullCalcOnLoad="1"/>
</workbook>
</file>

<file path=xl/sharedStrings.xml><?xml version="1.0" encoding="utf-8"?>
<sst xmlns="http://schemas.openxmlformats.org/spreadsheetml/2006/main" count="1036" uniqueCount="229">
  <si>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</si>
  <si>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</si>
  <si>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</si>
  <si>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</si>
  <si>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</si>
  <si>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</si>
  <si>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</si>
  <si>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</si>
  <si>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</si>
  <si>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</si>
  <si>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</si>
  <si>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</si>
  <si>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</si>
  <si>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</si>
  <si>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</si>
  <si>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</si>
  <si>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</si>
  <si>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</si>
  <si>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</si>
  <si>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</si>
  <si>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</si>
  <si>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</si>
  <si>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</si>
  <si>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</si>
  <si>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</si>
  <si>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</si>
  <si>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</si>
  <si>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</si>
  <si>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</si>
  <si>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</si>
  <si>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</si>
  <si>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</si>
  <si>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</si>
  <si>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</si>
  <si>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</si>
  <si>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</si>
  <si>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</si>
  <si>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Допущен</t>
  </si>
  <si>
    <t xml:space="preserve">Главный судья </t>
  </si>
  <si>
    <t>М</t>
  </si>
  <si>
    <t>Технический делегат</t>
  </si>
  <si>
    <t>Блюменталь Н.А.</t>
  </si>
  <si>
    <t>Медиана</t>
  </si>
  <si>
    <t>С</t>
  </si>
  <si>
    <t>Шеф-стюард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</si>
  <si>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</si>
  <si>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</si>
  <si>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</si>
  <si>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</si>
  <si>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</si>
  <si>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</si>
  <si>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</si>
  <si>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</si>
  <si>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</si>
  <si>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ССВК</t>
  </si>
  <si>
    <t>Технические ошибки</t>
  </si>
  <si>
    <t>Судья-секретарь</t>
  </si>
  <si>
    <t>СС3К</t>
  </si>
  <si>
    <t>СС1К</t>
  </si>
  <si>
    <t>Малый Приз</t>
  </si>
  <si>
    <t>мужчины и женщины</t>
  </si>
  <si>
    <t>Судья-член Гранд-жюри</t>
  </si>
  <si>
    <t>СС2К</t>
  </si>
  <si>
    <t>Судья-член Гранд-жюри, Технический Делегат</t>
  </si>
  <si>
    <t>Блюменталь Н. -ССВК - Санкт-Петербург</t>
  </si>
  <si>
    <t>Ружинская Е.В.</t>
  </si>
  <si>
    <t>мальчики и девочки 10-12 лет, мальчики и девочки 12-14 лет</t>
  </si>
  <si>
    <t>Выездка - малый круг, выездка (высота в холке до 150 см)</t>
  </si>
  <si>
    <t>Выездка - малый круг</t>
  </si>
  <si>
    <t>-</t>
  </si>
  <si>
    <t>08 марта 2023г.</t>
  </si>
  <si>
    <t>Ружинская Е. - СС ВК - Ленинградская область</t>
  </si>
  <si>
    <t>Лобанова В.</t>
  </si>
  <si>
    <r>
      <t>ОСМАН ЗАУР</t>
    </r>
    <r>
      <rPr>
        <sz val="9"/>
        <rFont val="Verdana"/>
        <family val="2"/>
      </rPr>
      <t>-07, жер., вор., трак., Запад 40, Россия</t>
    </r>
  </si>
  <si>
    <t>016159</t>
  </si>
  <si>
    <t>Консон Ф.</t>
  </si>
  <si>
    <t>Михайлова Я.</t>
  </si>
  <si>
    <t>КСК "Фрирайд"/
Ленинградская область</t>
  </si>
  <si>
    <r>
      <t xml:space="preserve">ЗУСЬ-СОБОЛЕВА </t>
    </r>
    <r>
      <rPr>
        <sz val="9"/>
        <rFont val="Verdana"/>
        <family val="2"/>
      </rPr>
      <t xml:space="preserve"> Анастасия, 2007</t>
    </r>
  </si>
  <si>
    <t>044307</t>
  </si>
  <si>
    <r>
      <t>ЛАСТИК</t>
    </r>
    <r>
      <rPr>
        <sz val="9"/>
        <rFont val="Verdana"/>
        <family val="2"/>
      </rPr>
      <t>-11 (145), мер., савр., класс пони, Сельдерей, Москва</t>
    </r>
  </si>
  <si>
    <t>022712</t>
  </si>
  <si>
    <r>
      <t xml:space="preserve">ЗУСЬ-СОБОЛЕВА </t>
    </r>
    <r>
      <rPr>
        <sz val="9"/>
        <color indexed="8"/>
        <rFont val="Verdana"/>
        <family val="2"/>
      </rPr>
      <t>Виктория, 2007</t>
    </r>
  </si>
  <si>
    <t>044407</t>
  </si>
  <si>
    <t>017115</t>
  </si>
  <si>
    <t>018625</t>
  </si>
  <si>
    <t>Чеботаева А.</t>
  </si>
  <si>
    <t>2Ю</t>
  </si>
  <si>
    <r>
      <t xml:space="preserve">МИХАЙЛОВА </t>
    </r>
    <r>
      <rPr>
        <sz val="9"/>
        <color indexed="8"/>
        <rFont val="Verdana"/>
        <family val="2"/>
      </rPr>
      <t>Янина</t>
    </r>
  </si>
  <si>
    <t>008981</t>
  </si>
  <si>
    <r>
      <t>КАЙФ</t>
    </r>
    <r>
      <rPr>
        <sz val="9"/>
        <color indexed="8"/>
        <rFont val="Verdana"/>
        <family val="2"/>
      </rPr>
      <t>-14, мер., гнед. орл. рыс., Фарфор, Новгородская обл.</t>
    </r>
  </si>
  <si>
    <t>019301</t>
  </si>
  <si>
    <r>
      <t>ЧИНГИЗ</t>
    </r>
    <r>
      <rPr>
        <sz val="9"/>
        <rFont val="Verdana"/>
        <family val="2"/>
      </rPr>
      <t>-16, мер., вор., полукр., Гамлет, Ленинградская обл.</t>
    </r>
  </si>
  <si>
    <t>024880</t>
  </si>
  <si>
    <t>КСК "Фрирайд" /
Ленинградская область</t>
  </si>
  <si>
    <r>
      <t>СТОЛЯРОВА</t>
    </r>
    <r>
      <rPr>
        <sz val="9"/>
        <rFont val="Verdana"/>
        <family val="2"/>
      </rPr>
      <t xml:space="preserve"> Кира, 2009</t>
    </r>
  </si>
  <si>
    <t>074909</t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</si>
  <si>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</si>
  <si>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</si>
  <si>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r>
      <t>ИРИСКА</t>
    </r>
    <r>
      <rPr>
        <sz val="9"/>
        <rFont val="Verdana"/>
        <family val="2"/>
      </rPr>
      <t>-09, коб., св-зол-рыж., буд., Избранник 24, к/з им. С.М. Буденного</t>
    </r>
  </si>
  <si>
    <t>022493</t>
  </si>
  <si>
    <t>Лободенко Н.</t>
  </si>
  <si>
    <t>Бондаренко Е.</t>
  </si>
  <si>
    <t>КСОЦ "Берегиня" / 
Ленинградская область</t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</si>
  <si>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</si>
  <si>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</si>
  <si>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КОТТЕР</t>
    </r>
    <r>
      <rPr>
        <sz val="9"/>
        <rFont val="Verdana"/>
        <family val="2"/>
      </rPr>
      <t xml:space="preserve"> Арина, 2009</t>
    </r>
  </si>
  <si>
    <t>054509</t>
  </si>
  <si>
    <t>008381</t>
  </si>
  <si>
    <r>
      <t>СТЕПАНОВА</t>
    </r>
    <r>
      <rPr>
        <sz val="9"/>
        <rFont val="Verdana"/>
        <family val="2"/>
      </rPr>
      <t xml:space="preserve"> Алеся, 2011</t>
    </r>
  </si>
  <si>
    <t>020711</t>
  </si>
  <si>
    <r>
      <t>ФИРСОВА</t>
    </r>
    <r>
      <rPr>
        <sz val="9"/>
        <rFont val="Verdana"/>
        <family val="2"/>
      </rPr>
      <t xml:space="preserve"> Алина, 2008</t>
    </r>
  </si>
  <si>
    <t>069308</t>
  </si>
  <si>
    <t>КСК "Фрирайд"/ Ленинградская область</t>
  </si>
  <si>
    <t>КУБОК ПОБЕДЫ ПО ВЫЕЗДКЕ, ЭТАП
КСК FREERIDE
Муниципальные соревнования</t>
  </si>
  <si>
    <r>
      <t xml:space="preserve">КУБОК ПОБЕДЫ ПО ВЫЕЗДКЕ, ЭТАП
КСК FREERIDE
</t>
    </r>
    <r>
      <rPr>
        <sz val="14"/>
        <rFont val="Verdana"/>
        <family val="2"/>
      </rPr>
      <t>Муниципальные соревнования</t>
    </r>
  </si>
  <si>
    <t>Новгородская область</t>
  </si>
  <si>
    <t>Швецова К.А.</t>
  </si>
  <si>
    <t>Волкова Ж.А.</t>
  </si>
  <si>
    <t>Балабанова М.</t>
  </si>
  <si>
    <t>Лобанова В.В.</t>
  </si>
  <si>
    <t>Ружинская Е.В. -ССВК - Ленинградская область</t>
  </si>
  <si>
    <t>Ружинская Е. -ССВК - Ленинградская область</t>
  </si>
  <si>
    <t>Блюменталь Н.А. -ССВК - Санкт-Петербург</t>
  </si>
  <si>
    <r>
      <t xml:space="preserve">НОВИКОВА </t>
    </r>
    <r>
      <rPr>
        <sz val="9"/>
        <rFont val="Verdana"/>
        <family val="2"/>
      </rPr>
      <t>Полина</t>
    </r>
  </si>
  <si>
    <t>021179</t>
  </si>
  <si>
    <r>
      <t>РЕЙНДЖЕР</t>
    </r>
    <r>
      <rPr>
        <sz val="9"/>
        <rFont val="Verdana"/>
        <family val="2"/>
      </rPr>
      <t>-01, мер., сер., латв., неизв., Латвия</t>
    </r>
  </si>
  <si>
    <t>003677</t>
  </si>
  <si>
    <t>Симонов Е.</t>
  </si>
  <si>
    <t>Ганюшкина Л.</t>
  </si>
  <si>
    <t>ЧКК "Пудость"/ 
Ленинградская область</t>
  </si>
  <si>
    <r>
      <t xml:space="preserve">НОВИКОВ </t>
    </r>
    <r>
      <rPr>
        <sz val="9"/>
        <rFont val="Verdana"/>
        <family val="2"/>
      </rPr>
      <t>Анатолий</t>
    </r>
  </si>
  <si>
    <t>001252</t>
  </si>
  <si>
    <t>Предварительный приз - дети. Езда А</t>
  </si>
  <si>
    <t>Командный приз - дети</t>
  </si>
  <si>
    <t>Езда по выбору всадника</t>
  </si>
  <si>
    <t>самостоятельно</t>
  </si>
  <si>
    <r>
      <t xml:space="preserve">ИВАНОВА </t>
    </r>
    <r>
      <rPr>
        <sz val="9"/>
        <rFont val="Verdana"/>
        <family val="2"/>
      </rPr>
      <t>Наталья</t>
    </r>
  </si>
  <si>
    <t>019691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</si>
  <si>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</si>
  <si>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</si>
  <si>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</si>
  <si>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</si>
  <si>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</si>
  <si>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</si>
  <si>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r>
      <t>Д ЭСТЕЛЬ</t>
    </r>
    <r>
      <rPr>
        <sz val="9"/>
        <rFont val="Verdana"/>
        <family val="2"/>
      </rPr>
      <t>-15, коб., рыж., полукр., Драгун, Псковская обл.</t>
    </r>
  </si>
  <si>
    <t>025903</t>
  </si>
  <si>
    <t>Никитина Н.</t>
  </si>
  <si>
    <t>Волкова Ж.</t>
  </si>
  <si>
    <t>ч/в /
 Новгородская область</t>
  </si>
  <si>
    <r>
      <t xml:space="preserve">ЛАЗУКО </t>
    </r>
    <r>
      <rPr>
        <sz val="9"/>
        <rFont val="Verdana"/>
        <family val="2"/>
      </rPr>
      <t>Елизавета, 2008</t>
    </r>
  </si>
  <si>
    <t>004408</t>
  </si>
  <si>
    <t>011273</t>
  </si>
  <si>
    <t>Лазуко И.</t>
  </si>
  <si>
    <r>
      <t>ГУДШЕЙПС ГИТАНА</t>
    </r>
    <r>
      <rPr>
        <sz val="9"/>
        <rFont val="Verdana"/>
        <family val="2"/>
      </rPr>
      <t>-09 (138), коб., вор., фелл пони, Байбек Файрспарк, Чехия</t>
    </r>
  </si>
  <si>
    <t>028082</t>
  </si>
  <si>
    <t>Иванова Н.</t>
  </si>
  <si>
    <t>ППдВ</t>
  </si>
  <si>
    <t>Кравченко Н.</t>
  </si>
  <si>
    <r>
      <t>АЛМАЗ</t>
    </r>
    <r>
      <rPr>
        <sz val="9"/>
        <rFont val="Verdana"/>
        <family val="2"/>
      </rPr>
      <t>-09 (148), мер., гнедо-пег., класс пони, неизв., Россия</t>
    </r>
  </si>
  <si>
    <r>
      <t xml:space="preserve">САПЕРОВА </t>
    </r>
    <r>
      <rPr>
        <sz val="9"/>
        <rFont val="Verdana"/>
        <family val="2"/>
      </rPr>
      <t>Виктория</t>
    </r>
  </si>
  <si>
    <t>083698</t>
  </si>
  <si>
    <t>023878</t>
  </si>
  <si>
    <t>Доманчук Л.</t>
  </si>
  <si>
    <t>КСК "Хорс Трэвел"/
Санкт-Петербург</t>
  </si>
  <si>
    <r>
      <t>МЕДЕЯ-</t>
    </r>
    <r>
      <rPr>
        <sz val="9"/>
        <rFont val="Verdana"/>
        <family val="2"/>
      </rPr>
      <t>15 (), коб., рыже-чал., полукр., Магадан, Россия</t>
    </r>
  </si>
  <si>
    <r>
      <t xml:space="preserve">ФЕДОРОВА </t>
    </r>
    <r>
      <rPr>
        <sz val="9"/>
        <rFont val="Verdana"/>
        <family val="2"/>
      </rPr>
      <t>Анастасия</t>
    </r>
  </si>
  <si>
    <r>
      <t>ГАМБИТ</t>
    </r>
    <r>
      <rPr>
        <sz val="9"/>
        <rFont val="Verdana"/>
        <family val="2"/>
      </rPr>
      <t xml:space="preserve">-16, мер., рыж.-чал., полукр., Гамлет, Россия </t>
    </r>
  </si>
  <si>
    <t>029427</t>
  </si>
  <si>
    <t>Фёдорова А.</t>
  </si>
  <si>
    <t>031475</t>
  </si>
  <si>
    <r>
      <t xml:space="preserve">ВЛАДИМИРОВА </t>
    </r>
    <r>
      <rPr>
        <sz val="9"/>
        <rFont val="Verdana"/>
        <family val="2"/>
      </rPr>
      <t>Дарья</t>
    </r>
  </si>
  <si>
    <t>048900</t>
  </si>
  <si>
    <r>
      <t>ВОЛЬФРАМ</t>
    </r>
    <r>
      <rPr>
        <sz val="9"/>
        <rFont val="Verdana"/>
        <family val="2"/>
      </rPr>
      <t>-14, жер., сер., полукр., неизв., Россия</t>
    </r>
  </si>
  <si>
    <t>017486</t>
  </si>
  <si>
    <r>
      <t>СИМФОНИЯ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Мавр, Ленинградская обл.</t>
    </r>
  </si>
  <si>
    <t>004168</t>
  </si>
  <si>
    <r>
      <t xml:space="preserve">ГИЛЕВА </t>
    </r>
    <r>
      <rPr>
        <sz val="9"/>
        <rFont val="Verdana"/>
        <family val="2"/>
      </rPr>
      <t>Дана, 2007</t>
    </r>
  </si>
  <si>
    <t>010807</t>
  </si>
  <si>
    <t>010556</t>
  </si>
  <si>
    <r>
      <t>АЙСБЕРГ-</t>
    </r>
    <r>
      <rPr>
        <sz val="9"/>
        <rFont val="Verdana"/>
        <family val="2"/>
      </rPr>
      <t>10, мер., сер., полукр., неизв., Россия</t>
    </r>
  </si>
  <si>
    <t>016608</t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</si>
  <si>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Ирина, 2011</t>
    </r>
  </si>
  <si>
    <t>024111</t>
  </si>
  <si>
    <r>
      <t>ДАРИЭЛЬ</t>
    </r>
    <r>
      <rPr>
        <sz val="9"/>
        <rFont val="Verdana"/>
        <family val="2"/>
      </rPr>
      <t>-08 (142), коб., вор. класс пони, Дамаск, Россия</t>
    </r>
  </si>
  <si>
    <r>
      <t xml:space="preserve">БОНДАРЕНКО </t>
    </r>
    <r>
      <rPr>
        <sz val="9"/>
        <rFont val="Verdana"/>
        <family val="2"/>
      </rPr>
      <t>Валерия, 2007</t>
    </r>
  </si>
  <si>
    <t>030207</t>
  </si>
  <si>
    <t>010462</t>
  </si>
  <si>
    <r>
      <t>АЛЕКСЕЕВА</t>
    </r>
    <r>
      <rPr>
        <sz val="9"/>
        <rFont val="Verdana"/>
        <family val="2"/>
      </rPr>
      <t xml:space="preserve"> Арина</t>
    </r>
  </si>
  <si>
    <t>088898</t>
  </si>
  <si>
    <r>
      <t>МИХАЙЛОВА</t>
    </r>
    <r>
      <rPr>
        <sz val="9"/>
        <color indexed="8"/>
        <rFont val="Verdana"/>
        <family val="2"/>
      </rPr>
      <t xml:space="preserve"> Янина</t>
    </r>
  </si>
  <si>
    <r>
      <t>МАРТИНИКА</t>
    </r>
    <r>
      <rPr>
        <sz val="9"/>
        <color indexed="8"/>
        <rFont val="Verdana"/>
        <family val="2"/>
      </rPr>
      <t>-11 (146), гнед., коб., полукр., неизв., Новгородская обл.</t>
    </r>
  </si>
  <si>
    <r>
      <t>РУРАНА</t>
    </r>
    <r>
      <rPr>
        <sz val="9"/>
        <rFont val="Verdana"/>
        <family val="2"/>
      </rPr>
      <t>-10, коб., рыж., сов. тяж., Разгром, Беларусь</t>
    </r>
  </si>
  <si>
    <r>
      <t>РИТОРИКА</t>
    </r>
    <r>
      <rPr>
        <sz val="9"/>
        <rFont val="Verdana"/>
        <family val="2"/>
      </rPr>
      <t>-01, коб., гнед., трак., Прогноз, Россия</t>
    </r>
  </si>
  <si>
    <t>010540</t>
  </si>
  <si>
    <t>Аленер И.</t>
  </si>
  <si>
    <r>
      <t>МАЙБАХ</t>
    </r>
    <r>
      <rPr>
        <sz val="9"/>
        <color indexed="8"/>
        <rFont val="Verdana"/>
        <family val="2"/>
      </rPr>
      <t>-11, мер., рыж., полукр., Хадас 7, Россия</t>
    </r>
  </si>
  <si>
    <t>025433</t>
  </si>
  <si>
    <r>
      <t xml:space="preserve">КРЫЛОВА </t>
    </r>
    <r>
      <rPr>
        <sz val="9"/>
        <rFont val="Verdana"/>
        <family val="2"/>
      </rPr>
      <t>Юлия</t>
    </r>
  </si>
  <si>
    <t>026784</t>
  </si>
  <si>
    <r>
      <t>ОАЗИС</t>
    </r>
    <r>
      <rPr>
        <sz val="9"/>
        <rFont val="Verdana"/>
        <family val="2"/>
      </rPr>
      <t>-00, жер., гнед., РВП, Обряд 2, Старожиловский к/з</t>
    </r>
  </si>
  <si>
    <t>001376</t>
  </si>
  <si>
    <t>Крылова Ю.</t>
  </si>
  <si>
    <t>Краснова Е.</t>
  </si>
  <si>
    <t>ЧКК "Пудость" / Ленинградская область</t>
  </si>
  <si>
    <r>
      <t>ФОРСАЖ</t>
    </r>
    <r>
      <rPr>
        <sz val="9"/>
        <rFont val="Verdana"/>
        <family val="2"/>
      </rPr>
      <t>-06, мер., гнед., полукр., Флибустьер, Россия</t>
    </r>
  </si>
  <si>
    <t>023538</t>
  </si>
  <si>
    <t>Ахмадишина С.</t>
  </si>
  <si>
    <t xml:space="preserve">Предварительный приз. Юноши </t>
  </si>
  <si>
    <t xml:space="preserve"> юноши и девушки 14-18 лет</t>
  </si>
  <si>
    <t>КПюн</t>
  </si>
  <si>
    <t>Пппони</t>
  </si>
  <si>
    <t>Кротова Н.В.</t>
  </si>
  <si>
    <t>3Ю</t>
  </si>
  <si>
    <t>Предварительный приз. Юноши / Общий зачет</t>
  </si>
  <si>
    <t>В</t>
  </si>
  <si>
    <t>Предварительный приз - дети. Езда А / Общий зачет</t>
  </si>
  <si>
    <t>Судьи: С - Ружинская Е. - ВК - Ленинградская обл., В - Швецова К. - 1К - Санкт-Петербург, Кротова Н. - 2К - Ленинградская обл.</t>
  </si>
  <si>
    <t>Кротова Н. - СС 2К - Ленинградская область</t>
  </si>
  <si>
    <r>
      <rPr>
        <b/>
        <sz val="14"/>
        <rFont val="Verdana"/>
        <family val="2"/>
      </rPr>
      <t xml:space="preserve">КУБОК ПОБЕДЫ ПО ВЫЕЗДКЕ, ЭТАП
КСК FREERIDE
</t>
    </r>
    <r>
      <rPr>
        <sz val="14"/>
        <rFont val="Verdana"/>
        <family val="2"/>
      </rPr>
      <t>Муниципальные соревнования</t>
    </r>
  </si>
  <si>
    <r>
      <t>СЕНТ-ЭКЗЮПЕРИ-</t>
    </r>
    <r>
      <rPr>
        <sz val="9"/>
        <rFont val="Verdana"/>
        <family val="2"/>
      </rPr>
      <t>11, жер., вор., трак., Эль-Ферроль 10, Россия</t>
    </r>
  </si>
  <si>
    <t>мальчики и девочки 10-12 лет, мальчики и девочки 12-14 лет, 
мальчики и девочки 9-12 лет, мальчики и девочки 12-16 лет, 
юноши и девушки 14-18 лет, юниоры и юниорки 16-21 год, мужчины и женщины</t>
  </si>
  <si>
    <t>Командный приз - дети / Общий зачет</t>
  </si>
  <si>
    <t>Блюменталь Н. - СС ВК - Санкт-Петербург</t>
  </si>
  <si>
    <r>
      <t xml:space="preserve">Судьи: </t>
    </r>
    <r>
      <rPr>
        <sz val="10"/>
        <rFont val="Verdana"/>
        <family val="2"/>
      </rPr>
      <t>Н</t>
    </r>
    <r>
      <rPr>
        <b/>
        <sz val="10"/>
        <rFont val="Verdana"/>
        <family val="2"/>
      </rPr>
      <t xml:space="preserve"> - </t>
    </r>
    <r>
      <rPr>
        <sz val="10"/>
        <rFont val="Verdana"/>
        <family val="2"/>
      </rPr>
      <t xml:space="preserve">Кротова Н. - 2К - Ленинградская обл., </t>
    </r>
    <r>
      <rPr>
        <b/>
        <sz val="10"/>
        <rFont val="Verdana"/>
        <family val="2"/>
      </rPr>
      <t xml:space="preserve">С -  Швецова К. - 1К - Санкт-Петербург, М - </t>
    </r>
    <r>
      <rPr>
        <sz val="10"/>
        <rFont val="Verdana"/>
        <family val="2"/>
      </rPr>
      <t>Ружинская Е. - ВК - Ленинградская обл.</t>
    </r>
  </si>
  <si>
    <r>
      <t xml:space="preserve">Судьи: </t>
    </r>
    <r>
      <rPr>
        <sz val="10"/>
        <rFont val="Verdana"/>
        <family val="2"/>
      </rPr>
      <t>Н</t>
    </r>
    <r>
      <rPr>
        <b/>
        <sz val="10"/>
        <rFont val="Verdana"/>
        <family val="2"/>
      </rPr>
      <t xml:space="preserve"> - </t>
    </r>
    <r>
      <rPr>
        <sz val="10"/>
        <rFont val="Verdana"/>
        <family val="2"/>
      </rPr>
      <t>Кротова Н. - 2К - Ленинградская обл.,</t>
    </r>
    <r>
      <rPr>
        <b/>
        <sz val="10"/>
        <rFont val="Verdana"/>
        <family val="2"/>
      </rPr>
      <t xml:space="preserve"> С -  Швецова К. - 1К - Санкт-Петербург, </t>
    </r>
    <r>
      <rPr>
        <sz val="10"/>
        <rFont val="Verdana"/>
        <family val="2"/>
      </rPr>
      <t>М</t>
    </r>
    <r>
      <rPr>
        <b/>
        <sz val="10"/>
        <rFont val="Verdana"/>
        <family val="2"/>
      </rPr>
      <t xml:space="preserve"> - </t>
    </r>
    <r>
      <rPr>
        <sz val="10"/>
        <rFont val="Verdana"/>
        <family val="2"/>
      </rPr>
      <t>Ружинская Е. - ВК - Ленинградская обл.</t>
    </r>
  </si>
  <si>
    <r>
      <t xml:space="preserve">Судьи: </t>
    </r>
    <r>
      <rPr>
        <sz val="10"/>
        <rFont val="Verdana"/>
        <family val="2"/>
      </rPr>
      <t>Н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- Кротова Н. - 2К - Ленинградская обл., </t>
    </r>
    <r>
      <rPr>
        <b/>
        <sz val="10"/>
        <rFont val="Verdana"/>
        <family val="2"/>
      </rPr>
      <t xml:space="preserve">С -  Швецова К. - 1К - Санкт-Петербург, </t>
    </r>
    <r>
      <rPr>
        <sz val="10"/>
        <rFont val="Verdana"/>
        <family val="2"/>
      </rPr>
      <t>М - Ружинская Е. - ВК - Ленинградская обл.</t>
    </r>
  </si>
  <si>
    <r>
      <t xml:space="preserve">Судьи: </t>
    </r>
    <r>
      <rPr>
        <sz val="9"/>
        <rFont val="Verdana"/>
        <family val="2"/>
      </rPr>
      <t xml:space="preserve">Н - Кротова Н. - 2К - Ленинградская обл., </t>
    </r>
    <r>
      <rPr>
        <b/>
        <sz val="9"/>
        <rFont val="Verdana"/>
        <family val="2"/>
      </rPr>
      <t xml:space="preserve">С -  Швецова К. - 1К - Санкт-Петербург, </t>
    </r>
    <r>
      <rPr>
        <sz val="9"/>
        <rFont val="Verdana"/>
        <family val="2"/>
      </rPr>
      <t>М - Ружинская Е. - ВК - Ленинградская обл.</t>
    </r>
  </si>
  <si>
    <r>
      <t xml:space="preserve">Судьи: </t>
    </r>
    <r>
      <rPr>
        <sz val="9"/>
        <rFont val="Verdana"/>
        <family val="2"/>
      </rPr>
      <t>Н - Ружинская Е. - ВК - Ленинградская обл.,</t>
    </r>
    <r>
      <rPr>
        <b/>
        <sz val="9"/>
        <rFont val="Verdana"/>
        <family val="2"/>
      </rPr>
      <t xml:space="preserve"> С -  Кротова Н. - 2К - Ленинградская обл., </t>
    </r>
    <r>
      <rPr>
        <sz val="9"/>
        <rFont val="Verdana"/>
        <family val="2"/>
      </rPr>
      <t>М - Швецова К. - 1К - Санкт-Петербург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</si>
</sst>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[$-419]General"/>
  </numFmts>
  <fonts count="57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10"/>
      <color indexed="36"/>
      <name val="Arial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9"/>
      <color indexed="36"/>
      <name val="Arial"/>
      <family val="2"/>
    </font>
    <font>
      <b/>
      <sz val="9"/>
      <color indexed="8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b/>
      <sz val="10"/>
      <color rgb="FFFF0000"/>
      <name val="Verdana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0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0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0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1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1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1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1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1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2" fillId="0" borderId="0" xfId="1038" applyNumberFormat="1" applyFont="1" applyFill="1" applyBorder="1" applyAlignment="1" applyProtection="1">
      <alignment vertical="center"/>
      <protection locked="0"/>
    </xf>
    <xf numFmtId="49" fontId="22" fillId="0" borderId="0" xfId="1038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6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4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9" applyNumberFormat="1" applyFont="1" applyFill="1" applyBorder="1" applyAlignment="1" applyProtection="1">
      <alignment vertical="center"/>
      <protection locked="0"/>
    </xf>
    <xf numFmtId="0" fontId="0" fillId="0" borderId="0" xfId="1041" applyFont="1" applyAlignment="1" applyProtection="1">
      <alignment vertical="center"/>
      <protection locked="0"/>
    </xf>
    <xf numFmtId="0" fontId="0" fillId="0" borderId="0" xfId="1059" applyFont="1" applyAlignment="1" applyProtection="1">
      <alignment vertical="center"/>
      <protection locked="0"/>
    </xf>
    <xf numFmtId="0" fontId="35" fillId="0" borderId="0" xfId="1059" applyFont="1" applyAlignment="1" applyProtection="1">
      <alignment vertical="center"/>
      <protection locked="0"/>
    </xf>
    <xf numFmtId="0" fontId="36" fillId="0" borderId="0" xfId="1059" applyFont="1" applyAlignment="1" applyProtection="1">
      <alignment vertical="center"/>
      <protection locked="0"/>
    </xf>
    <xf numFmtId="0" fontId="24" fillId="0" borderId="0" xfId="1059" applyFont="1" applyProtection="1">
      <alignment/>
      <protection locked="0"/>
    </xf>
    <xf numFmtId="0" fontId="24" fillId="0" borderId="0" xfId="1059" applyFont="1" applyAlignment="1" applyProtection="1">
      <alignment wrapText="1"/>
      <protection locked="0"/>
    </xf>
    <xf numFmtId="0" fontId="24" fillId="0" borderId="0" xfId="1059" applyFont="1" applyAlignment="1" applyProtection="1">
      <alignment shrinkToFit="1"/>
      <protection locked="0"/>
    </xf>
    <xf numFmtId="1" fontId="32" fillId="0" borderId="0" xfId="1059" applyNumberFormat="1" applyFont="1" applyProtection="1">
      <alignment/>
      <protection locked="0"/>
    </xf>
    <xf numFmtId="169" fontId="24" fillId="0" borderId="0" xfId="1059" applyNumberFormat="1" applyFont="1" applyProtection="1">
      <alignment/>
      <protection locked="0"/>
    </xf>
    <xf numFmtId="0" fontId="32" fillId="0" borderId="0" xfId="1059" applyFont="1" applyProtection="1">
      <alignment/>
      <protection locked="0"/>
    </xf>
    <xf numFmtId="169" fontId="32" fillId="0" borderId="0" xfId="1059" applyNumberFormat="1" applyFont="1" applyProtection="1">
      <alignment/>
      <protection locked="0"/>
    </xf>
    <xf numFmtId="0" fontId="24" fillId="0" borderId="0" xfId="1059" applyFont="1" applyBorder="1" applyAlignment="1" applyProtection="1">
      <alignment horizontal="right" vertical="center"/>
      <protection locked="0"/>
    </xf>
    <xf numFmtId="0" fontId="36" fillId="0" borderId="0" xfId="1041" applyFont="1" applyAlignment="1" applyProtection="1">
      <alignment vertical="center"/>
      <protection locked="0"/>
    </xf>
    <xf numFmtId="1" fontId="27" fillId="64" borderId="10" xfId="1044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4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4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59" applyFont="1" applyFill="1" applyBorder="1" applyAlignment="1" applyProtection="1">
      <alignment horizontal="center" vertical="center"/>
      <protection locked="0"/>
    </xf>
    <xf numFmtId="0" fontId="29" fillId="0" borderId="0" xfId="1041" applyFont="1" applyAlignment="1" applyProtection="1">
      <alignment vertical="center"/>
      <protection locked="0"/>
    </xf>
    <xf numFmtId="0" fontId="22" fillId="0" borderId="0" xfId="1044" applyFont="1" applyBorder="1" applyAlignment="1" applyProtection="1">
      <alignment horizontal="center" vertical="center" wrapText="1"/>
      <protection locked="0"/>
    </xf>
    <xf numFmtId="0" fontId="22" fillId="0" borderId="0" xfId="1059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41" applyNumberFormat="1" applyFont="1" applyBorder="1" applyAlignment="1" applyProtection="1">
      <alignment horizontal="center" vertical="center" wrapText="1"/>
      <protection locked="0"/>
    </xf>
    <xf numFmtId="169" fontId="34" fillId="0" borderId="0" xfId="1041" applyNumberFormat="1" applyFont="1" applyBorder="1" applyAlignment="1" applyProtection="1">
      <alignment horizontal="center" vertical="center" wrapText="1"/>
      <protection locked="0"/>
    </xf>
    <xf numFmtId="0" fontId="24" fillId="0" borderId="0" xfId="1041" applyFont="1" applyBorder="1" applyAlignment="1" applyProtection="1">
      <alignment horizontal="center" vertical="center" wrapText="1"/>
      <protection locked="0"/>
    </xf>
    <xf numFmtId="1" fontId="27" fillId="0" borderId="0" xfId="1041" applyNumberFormat="1" applyFont="1" applyBorder="1" applyAlignment="1" applyProtection="1">
      <alignment horizontal="center" vertical="center" wrapText="1"/>
      <protection locked="0"/>
    </xf>
    <xf numFmtId="0" fontId="25" fillId="0" borderId="0" xfId="1041" applyFont="1" applyBorder="1" applyAlignment="1" applyProtection="1">
      <alignment horizontal="center" vertical="center" wrapText="1"/>
      <protection locked="0"/>
    </xf>
    <xf numFmtId="0" fontId="22" fillId="0" borderId="0" xfId="1041" applyFont="1" applyAlignment="1" applyProtection="1">
      <alignment vertical="center"/>
      <protection locked="0"/>
    </xf>
    <xf numFmtId="0" fontId="0" fillId="0" borderId="0" xfId="1041" applyNumberFormat="1" applyFont="1" applyFill="1" applyBorder="1" applyAlignment="1" applyProtection="1">
      <alignment horizontal="center" vertical="center"/>
      <protection locked="0"/>
    </xf>
    <xf numFmtId="0" fontId="22" fillId="0" borderId="0" xfId="1041" applyNumberFormat="1" applyFont="1" applyFill="1" applyBorder="1" applyAlignment="1" applyProtection="1">
      <alignment vertical="center"/>
      <protection locked="0"/>
    </xf>
    <xf numFmtId="1" fontId="22" fillId="0" borderId="0" xfId="1041" applyNumberFormat="1" applyFont="1" applyAlignment="1" applyProtection="1">
      <alignment vertical="center"/>
      <protection locked="0"/>
    </xf>
    <xf numFmtId="169" fontId="22" fillId="0" borderId="0" xfId="1041" applyNumberFormat="1" applyFont="1" applyAlignment="1" applyProtection="1">
      <alignment vertical="center"/>
      <protection locked="0"/>
    </xf>
    <xf numFmtId="0" fontId="0" fillId="0" borderId="0" xfId="1041" applyNumberFormat="1" applyFont="1" applyFill="1" applyBorder="1" applyAlignment="1" applyProtection="1">
      <alignment vertical="center"/>
      <protection locked="0"/>
    </xf>
    <xf numFmtId="1" fontId="0" fillId="0" borderId="0" xfId="1041" applyNumberFormat="1" applyFont="1" applyAlignment="1" applyProtection="1">
      <alignment vertical="center"/>
      <protection locked="0"/>
    </xf>
    <xf numFmtId="169" fontId="0" fillId="0" borderId="0" xfId="1041" applyNumberFormat="1" applyFont="1" applyAlignment="1" applyProtection="1">
      <alignment vertical="center"/>
      <protection locked="0"/>
    </xf>
    <xf numFmtId="0" fontId="25" fillId="0" borderId="0" xfId="1047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1" applyNumberFormat="1" applyFont="1" applyFill="1" applyBorder="1" applyAlignment="1" applyProtection="1">
      <alignment horizontal="center" vertical="center"/>
      <protection locked="0"/>
    </xf>
    <xf numFmtId="0" fontId="0" fillId="0" borderId="0" xfId="1050" applyFill="1" applyAlignment="1" applyProtection="1">
      <alignment vertical="center"/>
      <protection locked="0"/>
    </xf>
    <xf numFmtId="0" fontId="20" fillId="0" borderId="0" xfId="1050" applyFont="1" applyFill="1" applyAlignment="1" applyProtection="1">
      <alignment vertical="center"/>
      <protection locked="0"/>
    </xf>
    <xf numFmtId="0" fontId="0" fillId="0" borderId="0" xfId="1050" applyFont="1" applyFill="1" applyAlignment="1" applyProtection="1">
      <alignment horizontal="center" vertical="center"/>
      <protection locked="0"/>
    </xf>
    <xf numFmtId="0" fontId="29" fillId="0" borderId="0" xfId="1050" applyFont="1" applyFill="1" applyAlignment="1" applyProtection="1">
      <alignment horizontal="center" vertical="center"/>
      <protection locked="0"/>
    </xf>
    <xf numFmtId="0" fontId="21" fillId="0" borderId="0" xfId="1065" applyFont="1" applyFill="1" applyAlignment="1">
      <alignment vertical="center" wrapText="1"/>
      <protection/>
    </xf>
    <xf numFmtId="0" fontId="0" fillId="0" borderId="0" xfId="735">
      <alignment/>
      <protection/>
    </xf>
    <xf numFmtId="0" fontId="37" fillId="0" borderId="0" xfId="1038" applyNumberFormat="1" applyFont="1" applyFill="1" applyBorder="1" applyAlignment="1" applyProtection="1">
      <alignment vertical="center"/>
      <protection locked="0"/>
    </xf>
    <xf numFmtId="0" fontId="30" fillId="0" borderId="0" xfId="1041" applyFont="1" applyAlignment="1" applyProtection="1">
      <alignment horizontal="center"/>
      <protection locked="0"/>
    </xf>
    <xf numFmtId="0" fontId="37" fillId="0" borderId="10" xfId="1038" applyNumberFormat="1" applyFont="1" applyFill="1" applyBorder="1" applyAlignment="1" applyProtection="1">
      <alignment vertical="center"/>
      <protection locked="0"/>
    </xf>
    <xf numFmtId="0" fontId="22" fillId="0" borderId="10" xfId="1038" applyNumberFormat="1" applyFont="1" applyFill="1" applyBorder="1" applyAlignment="1" applyProtection="1">
      <alignment vertical="center"/>
      <protection locked="0"/>
    </xf>
    <xf numFmtId="0" fontId="24" fillId="64" borderId="10" xfId="1059" applyFont="1" applyFill="1" applyBorder="1" applyAlignment="1" applyProtection="1">
      <alignment horizontal="center" vertical="center" wrapText="1"/>
      <protection locked="0"/>
    </xf>
    <xf numFmtId="0" fontId="36" fillId="0" borderId="0" xfId="1050" applyFont="1" applyFill="1" applyAlignment="1" applyProtection="1">
      <alignment vertical="center"/>
      <protection locked="0"/>
    </xf>
    <xf numFmtId="0" fontId="24" fillId="0" borderId="0" xfId="1050" applyFont="1" applyFill="1" applyProtection="1">
      <alignment/>
      <protection locked="0"/>
    </xf>
    <xf numFmtId="0" fontId="24" fillId="0" borderId="0" xfId="1050" applyFont="1" applyFill="1" applyAlignment="1" applyProtection="1">
      <alignment wrapText="1"/>
      <protection locked="0"/>
    </xf>
    <xf numFmtId="0" fontId="24" fillId="0" borderId="0" xfId="1050" applyFont="1" applyFill="1" applyAlignment="1" applyProtection="1">
      <alignment shrinkToFit="1"/>
      <protection locked="0"/>
    </xf>
    <xf numFmtId="0" fontId="24" fillId="0" borderId="0" xfId="1050" applyFont="1" applyFill="1" applyAlignment="1" applyProtection="1">
      <alignment horizontal="left"/>
      <protection locked="0"/>
    </xf>
    <xf numFmtId="0" fontId="32" fillId="0" borderId="0" xfId="1050" applyFont="1" applyFill="1" applyProtection="1">
      <alignment/>
      <protection locked="0"/>
    </xf>
    <xf numFmtId="0" fontId="25" fillId="0" borderId="10" xfId="1050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50" applyFont="1" applyFill="1" applyBorder="1" applyAlignment="1" applyProtection="1">
      <alignment horizontal="center" vertical="center" wrapText="1"/>
      <protection locked="0"/>
    </xf>
    <xf numFmtId="0" fontId="30" fillId="0" borderId="0" xfId="1050" applyFont="1" applyFill="1" applyAlignment="1" applyProtection="1">
      <alignment vertical="center" wrapText="1"/>
      <protection locked="0"/>
    </xf>
    <xf numFmtId="0" fontId="20" fillId="64" borderId="0" xfId="1050" applyFont="1" applyFill="1" applyAlignment="1" applyProtection="1">
      <alignment vertical="center"/>
      <protection locked="0"/>
    </xf>
    <xf numFmtId="0" fontId="33" fillId="0" borderId="0" xfId="1055" applyFont="1" applyAlignment="1" applyProtection="1">
      <alignment horizontal="right" vertical="center"/>
      <protection locked="0"/>
    </xf>
    <xf numFmtId="0" fontId="0" fillId="0" borderId="10" xfId="1056" applyFont="1" applyFill="1" applyBorder="1" applyAlignment="1" applyProtection="1">
      <alignment horizontal="center" vertical="center"/>
      <protection locked="0"/>
    </xf>
    <xf numFmtId="0" fontId="22" fillId="0" borderId="10" xfId="735" applyFont="1" applyBorder="1">
      <alignment/>
      <protection/>
    </xf>
    <xf numFmtId="0" fontId="22" fillId="0" borderId="10" xfId="1038" applyNumberFormat="1" applyFont="1" applyFill="1" applyBorder="1" applyAlignment="1" applyProtection="1">
      <alignment vertical="center" wrapText="1"/>
      <protection locked="0"/>
    </xf>
    <xf numFmtId="0" fontId="29" fillId="0" borderId="0" xfId="1050" applyFont="1" applyFill="1" applyAlignment="1" applyProtection="1">
      <alignment vertical="center"/>
      <protection locked="0"/>
    </xf>
    <xf numFmtId="49" fontId="27" fillId="0" borderId="10" xfId="397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6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1045" applyFont="1" applyFill="1" applyBorder="1" applyAlignment="1" applyProtection="1">
      <alignment horizontal="center" vertical="center" wrapText="1"/>
      <protection locked="0"/>
    </xf>
    <xf numFmtId="170" fontId="26" fillId="0" borderId="10" xfId="1041" applyNumberFormat="1" applyFont="1" applyFill="1" applyBorder="1" applyAlignment="1" applyProtection="1">
      <alignment horizontal="center" vertical="center" wrapText="1"/>
      <protection locked="0"/>
    </xf>
    <xf numFmtId="169" fontId="34" fillId="0" borderId="10" xfId="104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5" applyFont="1" applyFill="1" applyBorder="1" applyAlignment="1" applyProtection="1">
      <alignment horizontal="center" vertical="center" wrapText="1"/>
      <protection locked="0"/>
    </xf>
    <xf numFmtId="0" fontId="24" fillId="0" borderId="10" xfId="1041" applyFont="1" applyFill="1" applyBorder="1" applyAlignment="1" applyProtection="1">
      <alignment horizontal="center" vertical="center" wrapText="1"/>
      <protection locked="0"/>
    </xf>
    <xf numFmtId="1" fontId="27" fillId="0" borderId="10" xfId="1041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41" applyFont="1" applyFill="1" applyBorder="1" applyAlignment="1" applyProtection="1">
      <alignment horizontal="center" vertical="center" wrapText="1"/>
      <protection locked="0"/>
    </xf>
    <xf numFmtId="0" fontId="29" fillId="0" borderId="0" xfId="1041" applyFont="1" applyFill="1" applyAlignment="1" applyProtection="1">
      <alignment vertical="center"/>
      <protection locked="0"/>
    </xf>
    <xf numFmtId="0" fontId="0" fillId="0" borderId="0" xfId="735" applyFont="1">
      <alignment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42" fillId="0" borderId="0" xfId="1041" applyFont="1" applyAlignment="1" applyProtection="1">
      <alignment vertical="center"/>
      <protection locked="0"/>
    </xf>
    <xf numFmtId="0" fontId="0" fillId="0" borderId="0" xfId="1050" applyFont="1" applyFill="1" applyBorder="1" applyAlignment="1" applyProtection="1">
      <alignment horizontal="center" vertical="center"/>
      <protection locked="0"/>
    </xf>
    <xf numFmtId="0" fontId="0" fillId="0" borderId="0" xfId="1050" applyFill="1" applyBorder="1" applyAlignment="1" applyProtection="1">
      <alignment vertical="center"/>
      <protection locked="0"/>
    </xf>
    <xf numFmtId="0" fontId="29" fillId="0" borderId="0" xfId="1050" applyFont="1" applyFill="1" applyBorder="1" applyAlignment="1" applyProtection="1">
      <alignment horizontal="center" vertical="center"/>
      <protection locked="0"/>
    </xf>
    <xf numFmtId="0" fontId="0" fillId="0" borderId="0" xfId="1050" applyFill="1" applyBorder="1" applyAlignment="1" applyProtection="1">
      <alignment horizontal="center" vertical="center" wrapText="1"/>
      <protection locked="0"/>
    </xf>
    <xf numFmtId="0" fontId="39" fillId="0" borderId="0" xfId="735" applyFont="1" applyAlignment="1">
      <alignment/>
      <protection/>
    </xf>
    <xf numFmtId="0" fontId="39" fillId="0" borderId="0" xfId="735" applyFont="1">
      <alignment/>
      <protection/>
    </xf>
    <xf numFmtId="49" fontId="27" fillId="64" borderId="10" xfId="1051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51" applyFont="1" applyFill="1" applyBorder="1" applyAlignment="1" applyProtection="1">
      <alignment horizontal="center" vertical="center" wrapText="1"/>
      <protection locked="0"/>
    </xf>
    <xf numFmtId="0" fontId="24" fillId="0" borderId="10" xfId="1051" applyFont="1" applyFill="1" applyBorder="1" applyAlignment="1" applyProtection="1">
      <alignment vertical="center" wrapText="1"/>
      <protection locked="0"/>
    </xf>
    <xf numFmtId="0" fontId="44" fillId="0" borderId="0" xfId="1041" applyFont="1" applyAlignment="1" applyProtection="1">
      <alignment vertical="center"/>
      <protection locked="0"/>
    </xf>
    <xf numFmtId="1" fontId="27" fillId="64" borderId="10" xfId="1045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5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45" applyNumberFormat="1" applyFont="1" applyFill="1" applyBorder="1" applyAlignment="1" applyProtection="1">
      <alignment horizontal="center" vertical="center" textRotation="90" wrapText="1"/>
      <protection locked="0"/>
    </xf>
    <xf numFmtId="20" fontId="26" fillId="0" borderId="10" xfId="689" applyNumberFormat="1" applyFont="1" applyFill="1" applyBorder="1" applyAlignment="1">
      <alignment horizontal="center" vertical="center"/>
      <protection/>
    </xf>
    <xf numFmtId="170" fontId="26" fillId="0" borderId="10" xfId="1042" applyNumberFormat="1" applyFont="1" applyFill="1" applyBorder="1" applyAlignment="1" applyProtection="1">
      <alignment horizontal="center" vertical="center" wrapText="1"/>
      <protection locked="0"/>
    </xf>
    <xf numFmtId="169" fontId="34" fillId="0" borderId="10" xfId="1042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42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5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1" applyFont="1" applyFill="1" applyBorder="1" applyAlignment="1" applyProtection="1">
      <alignment horizontal="center" vertical="center" wrapText="1"/>
      <protection locked="0"/>
    </xf>
    <xf numFmtId="0" fontId="24" fillId="0" borderId="10" xfId="1051" applyFont="1" applyFill="1" applyBorder="1" applyAlignment="1" applyProtection="1">
      <alignment horizontal="left" vertical="center" wrapText="1"/>
      <protection locked="0"/>
    </xf>
    <xf numFmtId="49" fontId="24" fillId="0" borderId="10" xfId="1036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24" fillId="0" borderId="10" xfId="1062" applyFont="1" applyFill="1" applyBorder="1" applyAlignment="1" applyProtection="1">
      <alignment horizontal="left" vertical="center" wrapText="1"/>
      <protection locked="0"/>
    </xf>
    <xf numFmtId="0" fontId="22" fillId="0" borderId="0" xfId="1050" applyFont="1" applyFill="1" applyAlignment="1" applyProtection="1">
      <alignment horizontal="center" vertical="center" wrapText="1"/>
      <protection locked="0"/>
    </xf>
    <xf numFmtId="0" fontId="22" fillId="0" borderId="0" xfId="1050" applyFont="1" applyFill="1" applyAlignment="1" applyProtection="1">
      <alignment horizontal="center" vertical="center"/>
      <protection locked="0"/>
    </xf>
    <xf numFmtId="0" fontId="22" fillId="0" borderId="0" xfId="1050" applyFont="1" applyFill="1" applyAlignment="1" applyProtection="1">
      <alignment vertical="center"/>
      <protection locked="0"/>
    </xf>
    <xf numFmtId="0" fontId="22" fillId="0" borderId="0" xfId="1046" applyFont="1" applyFill="1" applyAlignment="1" applyProtection="1">
      <alignment vertical="center"/>
      <protection locked="0"/>
    </xf>
    <xf numFmtId="0" fontId="22" fillId="0" borderId="0" xfId="1050" applyFont="1" applyFill="1" applyAlignment="1" applyProtection="1">
      <alignment horizontal="left" vertical="center"/>
      <protection locked="0"/>
    </xf>
    <xf numFmtId="0" fontId="29" fillId="0" borderId="10" xfId="1050" applyFont="1" applyFill="1" applyBorder="1" applyAlignment="1" applyProtection="1">
      <alignment horizontal="center" vertical="center"/>
      <protection locked="0"/>
    </xf>
    <xf numFmtId="0" fontId="24" fillId="0" borderId="10" xfId="1052" applyFont="1" applyFill="1" applyBorder="1" applyAlignment="1" applyProtection="1">
      <alignment horizontal="left" vertical="center" wrapText="1"/>
      <protection locked="0"/>
    </xf>
    <xf numFmtId="49" fontId="27" fillId="0" borderId="10" xfId="105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2" applyFont="1" applyFill="1" applyBorder="1" applyAlignment="1" applyProtection="1">
      <alignment horizontal="center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 wrapText="1"/>
      <protection locked="0"/>
    </xf>
    <xf numFmtId="0" fontId="31" fillId="0" borderId="0" xfId="1065" applyFont="1" applyFill="1" applyAlignment="1">
      <alignment vertical="center" wrapText="1"/>
      <protection/>
    </xf>
    <xf numFmtId="0" fontId="22" fillId="0" borderId="0" xfId="1038" applyNumberFormat="1" applyFont="1" applyFill="1" applyBorder="1" applyAlignment="1" applyProtection="1">
      <alignment vertical="center" wrapText="1"/>
      <protection locked="0"/>
    </xf>
    <xf numFmtId="0" fontId="30" fillId="0" borderId="10" xfId="735" applyFont="1" applyBorder="1">
      <alignment/>
      <protection/>
    </xf>
    <xf numFmtId="0" fontId="24" fillId="0" borderId="10" xfId="1052" applyFont="1" applyFill="1" applyBorder="1" applyAlignment="1" applyProtection="1">
      <alignment vertical="center" wrapText="1"/>
      <protection locked="0"/>
    </xf>
    <xf numFmtId="0" fontId="24" fillId="64" borderId="10" xfId="1060" applyFont="1" applyFill="1" applyBorder="1" applyAlignment="1" applyProtection="1">
      <alignment horizontal="center" vertical="center" wrapText="1"/>
      <protection locked="0"/>
    </xf>
    <xf numFmtId="49" fontId="27" fillId="0" borderId="10" xfId="73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8" applyNumberFormat="1" applyFont="1" applyFill="1" applyBorder="1" applyAlignment="1" applyProtection="1">
      <alignment vertical="center" wrapText="1"/>
      <protection locked="0"/>
    </xf>
    <xf numFmtId="0" fontId="45" fillId="0" borderId="0" xfId="1050" applyFont="1" applyFill="1" applyAlignment="1" applyProtection="1">
      <alignment vertical="center"/>
      <protection locked="0"/>
    </xf>
    <xf numFmtId="49" fontId="27" fillId="0" borderId="10" xfId="105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3" applyFont="1" applyFill="1" applyBorder="1" applyAlignment="1" applyProtection="1">
      <alignment horizontal="center" vertical="center" wrapText="1"/>
      <protection locked="0"/>
    </xf>
    <xf numFmtId="0" fontId="24" fillId="0" borderId="10" xfId="1053" applyFont="1" applyFill="1" applyBorder="1" applyAlignment="1" applyProtection="1">
      <alignment horizontal="left" vertical="center" wrapText="1"/>
      <protection locked="0"/>
    </xf>
    <xf numFmtId="0" fontId="27" fillId="0" borderId="10" xfId="1049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1050" applyFont="1" applyFill="1" applyBorder="1" applyAlignment="1" applyProtection="1">
      <alignment horizontal="center" vertical="center" wrapText="1"/>
      <protection locked="0"/>
    </xf>
    <xf numFmtId="0" fontId="24" fillId="0" borderId="10" xfId="1050" applyFont="1" applyFill="1" applyBorder="1" applyAlignment="1" applyProtection="1">
      <alignment horizontal="center" vertical="center" textRotation="90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1039" applyFont="1" applyAlignment="1" applyProtection="1">
      <alignment vertical="center"/>
      <protection locked="0"/>
    </xf>
    <xf numFmtId="0" fontId="33" fillId="0" borderId="12" xfId="1055" applyFont="1" applyBorder="1" applyAlignment="1" applyProtection="1">
      <alignment horizontal="right" vertical="center"/>
      <protection locked="0"/>
    </xf>
    <xf numFmtId="0" fontId="32" fillId="0" borderId="0" xfId="1050" applyFont="1" applyFill="1" applyBorder="1" applyProtection="1">
      <alignment/>
      <protection locked="0"/>
    </xf>
    <xf numFmtId="0" fontId="24" fillId="64" borderId="10" xfId="1059" applyFont="1" applyFill="1" applyBorder="1" applyAlignment="1" applyProtection="1">
      <alignment horizontal="center" vertical="center" wrapText="1"/>
      <protection locked="0"/>
    </xf>
    <xf numFmtId="0" fontId="30" fillId="0" borderId="0" xfId="1041" applyFont="1" applyAlignment="1" applyProtection="1">
      <alignment horizontal="center"/>
      <protection locked="0"/>
    </xf>
    <xf numFmtId="0" fontId="24" fillId="64" borderId="10" xfId="106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7" fillId="64" borderId="10" xfId="0" applyFont="1" applyFill="1" applyBorder="1" applyAlignment="1" applyProtection="1">
      <alignment horizontal="center" vertical="center" wrapText="1"/>
      <protection locked="0"/>
    </xf>
    <xf numFmtId="178" fontId="53" fillId="0" borderId="10" xfId="1064" applyNumberFormat="1" applyFont="1" applyFill="1" applyBorder="1" applyAlignment="1" applyProtection="1">
      <alignment horizontal="center" vertical="center"/>
      <protection locked="0"/>
    </xf>
    <xf numFmtId="49" fontId="54" fillId="0" borderId="10" xfId="397" applyNumberFormat="1" applyFont="1" applyFill="1" applyBorder="1" applyAlignment="1" applyProtection="1">
      <alignment vertical="center" wrapText="1"/>
      <protection locked="0"/>
    </xf>
    <xf numFmtId="178" fontId="53" fillId="0" borderId="10" xfId="249" applyNumberFormat="1" applyFont="1" applyFill="1" applyBorder="1" applyAlignment="1" applyProtection="1">
      <alignment horizontal="center" vertical="center" wrapText="1"/>
      <protection locked="0"/>
    </xf>
    <xf numFmtId="178" fontId="53" fillId="65" borderId="10" xfId="249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66" borderId="10" xfId="1053" applyFont="1" applyFill="1" applyBorder="1" applyAlignment="1" applyProtection="1">
      <alignment horizontal="center" vertical="center" wrapText="1"/>
      <protection locked="0"/>
    </xf>
    <xf numFmtId="178" fontId="27" fillId="0" borderId="10" xfId="249" applyNumberFormat="1" applyFont="1" applyFill="1" applyBorder="1" applyAlignment="1" applyProtection="1">
      <alignment horizontal="center" vertical="center" wrapText="1"/>
      <protection locked="0"/>
    </xf>
    <xf numFmtId="0" fontId="27" fillId="66" borderId="10" xfId="1049" applyFont="1" applyFill="1" applyBorder="1" applyAlignment="1" applyProtection="1">
      <alignment horizontal="center" vertical="center" wrapText="1"/>
      <protection locked="0"/>
    </xf>
    <xf numFmtId="0" fontId="24" fillId="0" borderId="10" xfId="1061" applyFont="1" applyFill="1" applyBorder="1" applyAlignment="1" applyProtection="1">
      <alignment horizontal="left" vertical="center" wrapText="1"/>
      <protection locked="0"/>
    </xf>
    <xf numFmtId="0" fontId="24" fillId="64" borderId="10" xfId="1051" applyFont="1" applyFill="1" applyBorder="1" applyAlignment="1" applyProtection="1">
      <alignment vertical="center" wrapText="1"/>
      <protection locked="0"/>
    </xf>
    <xf numFmtId="49" fontId="27" fillId="66" borderId="10" xfId="1053" applyNumberFormat="1" applyFont="1" applyFill="1" applyBorder="1" applyAlignment="1" applyProtection="1">
      <alignment horizontal="center" vertical="center" wrapText="1"/>
      <protection locked="0"/>
    </xf>
    <xf numFmtId="178" fontId="54" fillId="0" borderId="10" xfId="249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249" applyNumberFormat="1" applyFont="1" applyFill="1" applyBorder="1" applyAlignment="1">
      <alignment horizontal="center" vertical="center" wrapText="1"/>
      <protection/>
    </xf>
    <xf numFmtId="178" fontId="53" fillId="0" borderId="10" xfId="1056" applyNumberFormat="1" applyFont="1" applyFill="1" applyBorder="1" applyAlignment="1" applyProtection="1">
      <alignment horizontal="center" vertical="center" wrapText="1"/>
      <protection locked="0"/>
    </xf>
    <xf numFmtId="49" fontId="54" fillId="65" borderId="10" xfId="397" applyNumberFormat="1" applyFont="1" applyFill="1" applyBorder="1" applyAlignment="1" applyProtection="1">
      <alignment vertical="center" wrapText="1"/>
      <protection locked="0"/>
    </xf>
    <xf numFmtId="49" fontId="55" fillId="65" borderId="10" xfId="709" applyNumberFormat="1" applyFont="1" applyFill="1" applyBorder="1" applyAlignment="1" applyProtection="1">
      <alignment horizontal="center" vertical="center" wrapText="1"/>
      <protection locked="0"/>
    </xf>
    <xf numFmtId="178" fontId="53" fillId="65" borderId="10" xfId="1040" applyNumberFormat="1" applyFont="1" applyFill="1" applyBorder="1" applyAlignment="1" applyProtection="1">
      <alignment horizontal="center" vertical="center"/>
      <protection locked="0"/>
    </xf>
    <xf numFmtId="49" fontId="27" fillId="0" borderId="10" xfId="105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709" applyNumberFormat="1" applyFont="1" applyFill="1" applyBorder="1" applyAlignment="1">
      <alignment horizontal="center" vertical="center" wrapText="1"/>
      <protection/>
    </xf>
    <xf numFmtId="0" fontId="24" fillId="0" borderId="10" xfId="709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1050" applyFont="1" applyAlignment="1" applyProtection="1">
      <alignment vertical="center"/>
      <protection locked="0"/>
    </xf>
    <xf numFmtId="0" fontId="33" fillId="0" borderId="0" xfId="1055" applyFont="1" applyBorder="1" applyAlignment="1" applyProtection="1">
      <alignment horizontal="right" vertical="center"/>
      <protection locked="0"/>
    </xf>
    <xf numFmtId="49" fontId="27" fillId="0" borderId="10" xfId="398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52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40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6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1035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35" applyNumberFormat="1" applyFont="1" applyFill="1" applyBorder="1" applyAlignment="1">
      <alignment horizontal="center" vertical="center" shrinkToFit="1"/>
      <protection/>
    </xf>
    <xf numFmtId="0" fontId="24" fillId="66" borderId="10" xfId="1053" applyFont="1" applyFill="1" applyBorder="1" applyAlignment="1" applyProtection="1">
      <alignment vertical="center" wrapText="1"/>
      <protection locked="0"/>
    </xf>
    <xf numFmtId="49" fontId="27" fillId="0" borderId="10" xfId="397" applyNumberFormat="1" applyFont="1" applyFill="1" applyBorder="1" applyAlignment="1" applyProtection="1">
      <alignment horizontal="center" vertical="center"/>
      <protection locked="0"/>
    </xf>
    <xf numFmtId="49" fontId="24" fillId="64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64" borderId="10" xfId="1054" applyFont="1" applyFill="1" applyBorder="1" applyAlignment="1" applyProtection="1">
      <alignment horizontal="center" vertical="center"/>
      <protection locked="0"/>
    </xf>
    <xf numFmtId="49" fontId="24" fillId="64" borderId="10" xfId="295" applyNumberFormat="1" applyFont="1" applyFill="1" applyBorder="1" applyAlignment="1" applyProtection="1">
      <alignment vertical="center" wrapText="1"/>
      <protection locked="0"/>
    </xf>
    <xf numFmtId="49" fontId="27" fillId="64" borderId="10" xfId="1056" applyNumberFormat="1" applyFont="1" applyFill="1" applyBorder="1" applyAlignment="1" applyProtection="1">
      <alignment horizontal="center" vertical="center" wrapText="1"/>
      <protection locked="0"/>
    </xf>
    <xf numFmtId="49" fontId="27" fillId="64" borderId="10" xfId="1037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8" applyFont="1" applyFill="1" applyBorder="1" applyAlignment="1" applyProtection="1">
      <alignment vertical="center" wrapText="1"/>
      <protection locked="0"/>
    </xf>
    <xf numFmtId="0" fontId="27" fillId="64" borderId="10" xfId="770" applyFont="1" applyFill="1" applyBorder="1" applyAlignment="1" applyProtection="1">
      <alignment horizontal="center" vertical="center" wrapText="1"/>
      <protection locked="0"/>
    </xf>
    <xf numFmtId="49" fontId="27" fillId="64" borderId="10" xfId="537" applyNumberFormat="1" applyFont="1" applyFill="1" applyBorder="1" applyAlignment="1" applyProtection="1">
      <alignment horizontal="center" vertical="center"/>
      <protection locked="0"/>
    </xf>
    <xf numFmtId="0" fontId="24" fillId="66" borderId="10" xfId="1052" applyFont="1" applyFill="1" applyBorder="1" applyAlignment="1" applyProtection="1">
      <alignment vertical="center" wrapText="1"/>
      <protection locked="0"/>
    </xf>
    <xf numFmtId="49" fontId="27" fillId="0" borderId="10" xfId="69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53" applyFont="1" applyFill="1" applyBorder="1" applyAlignment="1" applyProtection="1">
      <alignment vertical="center" wrapText="1"/>
      <protection locked="0"/>
    </xf>
    <xf numFmtId="0" fontId="24" fillId="64" borderId="10" xfId="1059" applyFont="1" applyFill="1" applyBorder="1" applyAlignment="1" applyProtection="1">
      <alignment horizontal="center" vertical="center" wrapText="1"/>
      <protection locked="0"/>
    </xf>
    <xf numFmtId="0" fontId="30" fillId="0" borderId="0" xfId="1041" applyFont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49" fontId="46" fillId="0" borderId="10" xfId="397" applyNumberFormat="1" applyFont="1" applyFill="1" applyBorder="1" applyAlignment="1" applyProtection="1">
      <alignment vertical="center" wrapText="1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4" xfId="0" applyNumberFormat="1" applyFont="1" applyFill="1" applyBorder="1" applyAlignment="1">
      <alignment horizontal="center" vertical="center" wrapText="1"/>
    </xf>
    <xf numFmtId="0" fontId="27" fillId="64" borderId="14" xfId="0" applyFont="1" applyFill="1" applyBorder="1" applyAlignment="1" applyProtection="1">
      <alignment horizontal="center" vertical="center" wrapText="1"/>
      <protection locked="0"/>
    </xf>
    <xf numFmtId="49" fontId="46" fillId="0" borderId="14" xfId="397" applyNumberFormat="1" applyFont="1" applyFill="1" applyBorder="1" applyAlignment="1" applyProtection="1">
      <alignment vertical="center" wrapText="1"/>
      <protection locked="0"/>
    </xf>
    <xf numFmtId="49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66" borderId="14" xfId="1049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5" xfId="1059" applyFont="1" applyFill="1" applyBorder="1" applyAlignment="1" applyProtection="1">
      <alignment horizontal="center" vertical="center"/>
      <protection locked="0"/>
    </xf>
    <xf numFmtId="0" fontId="0" fillId="0" borderId="15" xfId="1056" applyFont="1" applyFill="1" applyBorder="1" applyAlignment="1" applyProtection="1">
      <alignment horizontal="center" vertical="center"/>
      <protection locked="0"/>
    </xf>
    <xf numFmtId="49" fontId="24" fillId="0" borderId="10" xfId="295" applyNumberFormat="1" applyFont="1" applyFill="1" applyBorder="1" applyAlignment="1" applyProtection="1">
      <alignment vertical="center" wrapText="1"/>
      <protection locked="0"/>
    </xf>
    <xf numFmtId="49" fontId="43" fillId="0" borderId="10" xfId="0" applyNumberFormat="1" applyFont="1" applyFill="1" applyBorder="1" applyAlignment="1">
      <alignment horizontal="center" vertical="center" wrapText="1"/>
    </xf>
    <xf numFmtId="169" fontId="27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4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60" applyFont="1" applyFill="1" applyBorder="1" applyAlignment="1" applyProtection="1">
      <alignment horizontal="center" vertical="center" wrapText="1"/>
      <protection locked="0"/>
    </xf>
    <xf numFmtId="0" fontId="29" fillId="67" borderId="0" xfId="1041" applyFont="1" applyFill="1" applyAlignment="1" applyProtection="1">
      <alignment vertical="center"/>
      <protection locked="0"/>
    </xf>
    <xf numFmtId="49" fontId="27" fillId="0" borderId="10" xfId="716" applyNumberFormat="1" applyFont="1" applyFill="1" applyBorder="1" applyAlignment="1">
      <alignment horizontal="center" vertical="center" wrapText="1"/>
      <protection/>
    </xf>
    <xf numFmtId="0" fontId="27" fillId="0" borderId="10" xfId="1036" applyFont="1" applyFill="1" applyBorder="1" applyAlignment="1" applyProtection="1">
      <alignment horizontal="center" vertical="center" wrapText="1"/>
      <protection locked="0"/>
    </xf>
    <xf numFmtId="0" fontId="24" fillId="0" borderId="10" xfId="770" applyFont="1" applyFill="1" applyBorder="1" applyAlignment="1">
      <alignment horizontal="left" vertical="center" wrapText="1"/>
      <protection/>
    </xf>
    <xf numFmtId="0" fontId="27" fillId="0" borderId="10" xfId="770" applyFont="1" applyFill="1" applyBorder="1" applyAlignment="1" applyProtection="1">
      <alignment horizontal="center" vertical="center" wrapText="1"/>
      <protection locked="0"/>
    </xf>
    <xf numFmtId="0" fontId="27" fillId="0" borderId="10" xfId="894" applyFont="1" applyFill="1" applyBorder="1" applyAlignment="1" applyProtection="1">
      <alignment horizontal="center" vertical="center" wrapText="1"/>
      <protection locked="0"/>
    </xf>
    <xf numFmtId="0" fontId="27" fillId="0" borderId="10" xfId="1064" applyFont="1" applyFill="1" applyBorder="1" applyAlignment="1" applyProtection="1">
      <alignment horizontal="center" vertical="center"/>
      <protection locked="0"/>
    </xf>
    <xf numFmtId="178" fontId="54" fillId="0" borderId="10" xfId="1051" applyNumberFormat="1" applyFont="1" applyFill="1" applyBorder="1" applyAlignment="1" applyProtection="1">
      <alignment vertical="center" wrapText="1"/>
      <protection locked="0"/>
    </xf>
    <xf numFmtId="178" fontId="53" fillId="0" borderId="10" xfId="1051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746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412" applyNumberFormat="1" applyFont="1" applyFill="1" applyBorder="1" applyAlignment="1" applyProtection="1">
      <alignment horizontal="center" vertical="center"/>
      <protection locked="0"/>
    </xf>
    <xf numFmtId="0" fontId="24" fillId="0" borderId="13" xfId="1051" applyFont="1" applyFill="1" applyBorder="1" applyAlignment="1" applyProtection="1">
      <alignment vertical="center" wrapText="1"/>
      <protection locked="0"/>
    </xf>
    <xf numFmtId="49" fontId="27" fillId="0" borderId="13" xfId="1051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1051" applyFont="1" applyFill="1" applyBorder="1" applyAlignment="1" applyProtection="1">
      <alignment horizontal="center" vertical="center" wrapText="1"/>
      <protection locked="0"/>
    </xf>
    <xf numFmtId="0" fontId="24" fillId="0" borderId="13" xfId="1051" applyFont="1" applyFill="1" applyBorder="1" applyAlignment="1" applyProtection="1">
      <alignment horizontal="left" vertical="center" wrapText="1"/>
      <protection locked="0"/>
    </xf>
    <xf numFmtId="49" fontId="53" fillId="0" borderId="10" xfId="397" applyNumberFormat="1" applyFont="1" applyFill="1" applyBorder="1" applyAlignment="1" applyProtection="1">
      <alignment horizontal="center" vertical="center" wrapText="1"/>
      <protection locked="0"/>
    </xf>
    <xf numFmtId="49" fontId="55" fillId="0" borderId="10" xfId="709" applyNumberFormat="1" applyFont="1" applyFill="1" applyBorder="1" applyAlignment="1" applyProtection="1">
      <alignment horizontal="center" vertical="center" wrapText="1"/>
      <protection locked="0"/>
    </xf>
    <xf numFmtId="178" fontId="53" fillId="0" borderId="10" xfId="1040" applyNumberFormat="1" applyFont="1" applyFill="1" applyBorder="1" applyAlignment="1" applyProtection="1">
      <alignment horizontal="center" vertical="center"/>
      <protection locked="0"/>
    </xf>
    <xf numFmtId="0" fontId="24" fillId="0" borderId="10" xfId="1058" applyFont="1" applyFill="1" applyBorder="1" applyAlignment="1" applyProtection="1">
      <alignment vertical="center" wrapText="1"/>
      <protection locked="0"/>
    </xf>
    <xf numFmtId="49" fontId="27" fillId="0" borderId="10" xfId="537" applyNumberFormat="1" applyFont="1" applyFill="1" applyBorder="1" applyAlignment="1" applyProtection="1">
      <alignment horizontal="center" vertical="center"/>
      <protection locked="0"/>
    </xf>
    <xf numFmtId="0" fontId="27" fillId="0" borderId="10" xfId="1054" applyFont="1" applyFill="1" applyBorder="1" applyAlignment="1" applyProtection="1">
      <alignment horizontal="center" vertical="center"/>
      <protection locked="0"/>
    </xf>
    <xf numFmtId="49" fontId="27" fillId="0" borderId="10" xfId="1056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1053" applyFont="1" applyFill="1" applyBorder="1" applyAlignment="1" applyProtection="1">
      <alignment horizontal="center" vertical="center" wrapText="1"/>
      <protection locked="0"/>
    </xf>
    <xf numFmtId="0" fontId="27" fillId="0" borderId="11" xfId="1051" applyFont="1" applyFill="1" applyBorder="1" applyAlignment="1" applyProtection="1">
      <alignment horizontal="center" vertical="center" wrapText="1"/>
      <protection locked="0"/>
    </xf>
    <xf numFmtId="0" fontId="27" fillId="0" borderId="11" xfId="1052" applyFont="1" applyFill="1" applyBorder="1" applyAlignment="1" applyProtection="1">
      <alignment horizontal="center" vertical="center" wrapText="1"/>
      <protection locked="0"/>
    </xf>
    <xf numFmtId="49" fontId="27" fillId="0" borderId="11" xfId="397" applyNumberFormat="1" applyFont="1" applyFill="1" applyBorder="1" applyAlignment="1" applyProtection="1">
      <alignment horizontal="center" vertical="center" wrapText="1"/>
      <protection locked="0"/>
    </xf>
    <xf numFmtId="178" fontId="53" fillId="0" borderId="11" xfId="1051" applyNumberFormat="1" applyFont="1" applyFill="1" applyBorder="1" applyAlignment="1" applyProtection="1">
      <alignment horizontal="center" vertical="center" wrapText="1"/>
      <protection locked="0"/>
    </xf>
    <xf numFmtId="49" fontId="53" fillId="0" borderId="11" xfId="397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398" applyNumberFormat="1" applyFont="1" applyFill="1" applyBorder="1" applyAlignment="1" applyProtection="1">
      <alignment horizontal="center" vertical="center" wrapText="1"/>
      <protection locked="0"/>
    </xf>
    <xf numFmtId="0" fontId="27" fillId="64" borderId="11" xfId="1051" applyFont="1" applyFill="1" applyBorder="1" applyAlignment="1" applyProtection="1">
      <alignment horizontal="center" vertical="center" wrapText="1"/>
      <protection locked="0"/>
    </xf>
    <xf numFmtId="0" fontId="22" fillId="0" borderId="0" xfId="1050" applyFont="1" applyFill="1" applyBorder="1" applyAlignment="1" applyProtection="1">
      <alignment horizontal="center" vertical="center"/>
      <protection locked="0"/>
    </xf>
    <xf numFmtId="0" fontId="22" fillId="0" borderId="0" xfId="1050" applyFont="1" applyFill="1" applyAlignment="1" applyProtection="1">
      <alignment horizontal="center" vertical="center" wrapText="1"/>
      <protection locked="0"/>
    </xf>
    <xf numFmtId="0" fontId="23" fillId="0" borderId="0" xfId="1050" applyFont="1" applyFill="1" applyAlignment="1" applyProtection="1">
      <alignment horizontal="center" vertical="center"/>
      <protection locked="0"/>
    </xf>
    <xf numFmtId="0" fontId="31" fillId="0" borderId="0" xfId="105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1050" applyFont="1" applyFill="1" applyAlignment="1" applyProtection="1">
      <alignment horizontal="center" wrapText="1"/>
      <protection locked="0"/>
    </xf>
    <xf numFmtId="0" fontId="25" fillId="64" borderId="16" xfId="1059" applyFont="1" applyFill="1" applyBorder="1" applyAlignment="1" applyProtection="1">
      <alignment horizontal="center" vertical="center" textRotation="90" wrapText="1"/>
      <protection locked="0"/>
    </xf>
    <xf numFmtId="0" fontId="25" fillId="64" borderId="17" xfId="1059" applyFont="1" applyFill="1" applyBorder="1" applyAlignment="1" applyProtection="1">
      <alignment horizontal="center" vertical="center" textRotation="90" wrapText="1"/>
      <protection locked="0"/>
    </xf>
    <xf numFmtId="0" fontId="25" fillId="64" borderId="15" xfId="1059" applyFont="1" applyFill="1" applyBorder="1" applyAlignment="1" applyProtection="1">
      <alignment horizontal="center" vertical="center" textRotation="90" wrapText="1"/>
      <protection locked="0"/>
    </xf>
    <xf numFmtId="0" fontId="25" fillId="64" borderId="18" xfId="1059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41" applyFont="1" applyAlignment="1" applyProtection="1">
      <alignment horizontal="center" wrapText="1"/>
      <protection locked="0"/>
    </xf>
    <xf numFmtId="0" fontId="31" fillId="0" borderId="0" xfId="1041" applyFont="1" applyAlignment="1" applyProtection="1">
      <alignment horizontal="center" wrapText="1"/>
      <protection locked="0"/>
    </xf>
    <xf numFmtId="0" fontId="22" fillId="0" borderId="0" xfId="1041" applyFont="1" applyAlignment="1" applyProtection="1">
      <alignment horizontal="center" vertical="center" wrapText="1"/>
      <protection locked="0"/>
    </xf>
    <xf numFmtId="0" fontId="22" fillId="0" borderId="0" xfId="1059" applyFont="1" applyAlignment="1" applyProtection="1">
      <alignment horizontal="center" vertical="center" wrapText="1"/>
      <protection locked="0"/>
    </xf>
    <xf numFmtId="0" fontId="23" fillId="0" borderId="0" xfId="1050" applyFont="1" applyAlignment="1" applyProtection="1">
      <alignment horizontal="center" vertical="center"/>
      <protection locked="0"/>
    </xf>
    <xf numFmtId="0" fontId="40" fillId="0" borderId="0" xfId="1059" applyFont="1" applyAlignment="1" applyProtection="1">
      <alignment horizontal="center" vertical="center" wrapText="1"/>
      <protection locked="0"/>
    </xf>
    <xf numFmtId="0" fontId="40" fillId="0" borderId="0" xfId="1059" applyFont="1" applyAlignment="1" applyProtection="1">
      <alignment horizontal="center" vertical="center"/>
      <protection locked="0"/>
    </xf>
    <xf numFmtId="0" fontId="30" fillId="0" borderId="0" xfId="1041" applyFont="1" applyAlignment="1" applyProtection="1">
      <alignment horizontal="center"/>
      <protection locked="0"/>
    </xf>
    <xf numFmtId="0" fontId="24" fillId="64" borderId="10" xfId="1059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59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59" applyFont="1" applyFill="1" applyBorder="1" applyAlignment="1" applyProtection="1">
      <alignment horizontal="center" vertical="center" wrapText="1"/>
      <protection locked="0"/>
    </xf>
    <xf numFmtId="0" fontId="30" fillId="64" borderId="10" xfId="1044" applyFont="1" applyFill="1" applyBorder="1" applyAlignment="1" applyProtection="1">
      <alignment horizontal="center" vertical="center"/>
      <protection locked="0"/>
    </xf>
    <xf numFmtId="169" fontId="24" fillId="64" borderId="10" xfId="10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41" applyFont="1" applyAlignment="1" applyProtection="1">
      <alignment horizontal="center" wrapText="1"/>
      <protection locked="0"/>
    </xf>
    <xf numFmtId="0" fontId="21" fillId="0" borderId="0" xfId="1041" applyFont="1" applyAlignment="1" applyProtection="1">
      <alignment horizontal="center" vertical="center" wrapText="1"/>
      <protection locked="0"/>
    </xf>
    <xf numFmtId="0" fontId="24" fillId="64" borderId="11" xfId="1059" applyFont="1" applyFill="1" applyBorder="1" applyAlignment="1" applyProtection="1">
      <alignment horizontal="center" vertical="center" wrapText="1"/>
      <protection locked="0"/>
    </xf>
    <xf numFmtId="0" fontId="24" fillId="64" borderId="19" xfId="1059" applyFont="1" applyFill="1" applyBorder="1" applyAlignment="1" applyProtection="1">
      <alignment horizontal="center" vertical="center" wrapText="1"/>
      <protection locked="0"/>
    </xf>
    <xf numFmtId="0" fontId="24" fillId="64" borderId="20" xfId="1059" applyFont="1" applyFill="1" applyBorder="1" applyAlignment="1" applyProtection="1">
      <alignment horizontal="center" vertical="center" wrapText="1"/>
      <protection locked="0"/>
    </xf>
    <xf numFmtId="0" fontId="56" fillId="0" borderId="0" xfId="1041" applyFont="1" applyAlignment="1" applyProtection="1">
      <alignment horizontal="center"/>
      <protection locked="0"/>
    </xf>
    <xf numFmtId="0" fontId="25" fillId="64" borderId="10" xfId="106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>
      <alignment/>
    </xf>
    <xf numFmtId="0" fontId="25" fillId="64" borderId="21" xfId="106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0" fontId="25" fillId="64" borderId="22" xfId="1060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60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60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60" applyFont="1" applyFill="1" applyBorder="1" applyAlignment="1" applyProtection="1">
      <alignment horizontal="center" vertical="center" wrapText="1"/>
      <protection locked="0"/>
    </xf>
    <xf numFmtId="0" fontId="30" fillId="64" borderId="10" xfId="1045" applyFont="1" applyFill="1" applyBorder="1" applyAlignment="1" applyProtection="1">
      <alignment horizontal="center" vertical="center"/>
      <protection locked="0"/>
    </xf>
    <xf numFmtId="0" fontId="30" fillId="64" borderId="11" xfId="1045" applyFont="1" applyFill="1" applyBorder="1" applyAlignment="1" applyProtection="1">
      <alignment horizontal="center" vertical="center"/>
      <protection locked="0"/>
    </xf>
    <xf numFmtId="0" fontId="30" fillId="64" borderId="19" xfId="1045" applyFont="1" applyFill="1" applyBorder="1" applyAlignment="1" applyProtection="1">
      <alignment horizontal="center" vertical="center"/>
      <protection locked="0"/>
    </xf>
    <xf numFmtId="0" fontId="30" fillId="64" borderId="20" xfId="1045" applyFont="1" applyFill="1" applyBorder="1" applyAlignment="1" applyProtection="1">
      <alignment horizontal="center" vertical="center"/>
      <protection locked="0"/>
    </xf>
    <xf numFmtId="0" fontId="25" fillId="64" borderId="15" xfId="106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8" xfId="1060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horizontal="center" vertical="center" wrapText="1"/>
    </xf>
    <xf numFmtId="0" fontId="30" fillId="0" borderId="0" xfId="1043" applyFont="1" applyAlignment="1" applyProtection="1">
      <alignment horizontal="center"/>
      <protection locked="0"/>
    </xf>
    <xf numFmtId="0" fontId="21" fillId="0" borderId="0" xfId="1050" applyFont="1" applyFill="1" applyAlignment="1" applyProtection="1">
      <alignment horizontal="center" vertical="center" wrapText="1"/>
      <protection locked="0"/>
    </xf>
    <xf numFmtId="0" fontId="48" fillId="0" borderId="0" xfId="1065" applyFont="1" applyFill="1" applyAlignment="1">
      <alignment horizontal="center" vertical="center" wrapText="1"/>
      <protection/>
    </xf>
    <xf numFmtId="0" fontId="37" fillId="0" borderId="0" xfId="1038" applyNumberFormat="1" applyFont="1" applyFill="1" applyBorder="1" applyAlignment="1" applyProtection="1">
      <alignment horizontal="center" vertical="center"/>
      <protection locked="0"/>
    </xf>
  </cellXfs>
  <cellStyles count="1096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2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14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1" xfId="535"/>
    <cellStyle name="Денежный 24 12" xfId="536"/>
    <cellStyle name="Денежный 24 2" xfId="537"/>
    <cellStyle name="Денежный 24 2 2" xfId="538"/>
    <cellStyle name="Денежный 24 3" xfId="539"/>
    <cellStyle name="Денежный 24 3 2" xfId="540"/>
    <cellStyle name="Денежный 24 3 3" xfId="541"/>
    <cellStyle name="Денежный 24 3 4" xfId="542"/>
    <cellStyle name="Денежный 24 4" xfId="543"/>
    <cellStyle name="Денежный 24 5" xfId="544"/>
    <cellStyle name="Денежный 24 6" xfId="545"/>
    <cellStyle name="Денежный 24 7" xfId="546"/>
    <cellStyle name="Денежный 24 8" xfId="547"/>
    <cellStyle name="Денежный 26" xfId="548"/>
    <cellStyle name="Денежный 3" xfId="549"/>
    <cellStyle name="Денежный 3 10" xfId="550"/>
    <cellStyle name="Денежный 3 11" xfId="551"/>
    <cellStyle name="Денежный 3 12" xfId="552"/>
    <cellStyle name="Денежный 3 13" xfId="553"/>
    <cellStyle name="Денежный 3 14" xfId="554"/>
    <cellStyle name="Денежный 3 15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 2" xfId="641"/>
    <cellStyle name="Денежный 7 2 2" xfId="642"/>
    <cellStyle name="Денежный 7 2 3" xfId="643"/>
    <cellStyle name="Денежный 7 3" xfId="644"/>
    <cellStyle name="Денежный 7 4" xfId="645"/>
    <cellStyle name="Денежный 7 5" xfId="646"/>
    <cellStyle name="Денежный 7 5 2" xfId="647"/>
    <cellStyle name="Денежный 7 6" xfId="648"/>
    <cellStyle name="Денежный 8 2" xfId="649"/>
    <cellStyle name="Денежный 8 2 2" xfId="650"/>
    <cellStyle name="Денежный 8 2 3" xfId="651"/>
    <cellStyle name="Денежный 8 3" xfId="652"/>
    <cellStyle name="Денежный 8 3 2" xfId="653"/>
    <cellStyle name="Денежный 8 4" xfId="654"/>
    <cellStyle name="Денежный 8 5" xfId="655"/>
    <cellStyle name="Денежный 8 5 2" xfId="656"/>
    <cellStyle name="Денежный 8 6" xfId="657"/>
    <cellStyle name="Денежный 9 2" xfId="658"/>
    <cellStyle name="Денежный 9 2 2" xfId="659"/>
    <cellStyle name="Денежный 9 2 3" xfId="660"/>
    <cellStyle name="Денежный 9 2 4" xfId="661"/>
    <cellStyle name="Денежный 9 3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Итог" xfId="675"/>
    <cellStyle name="Итог 2" xfId="676"/>
    <cellStyle name="Итог 3" xfId="677"/>
    <cellStyle name="Контрольная ячейка" xfId="678"/>
    <cellStyle name="Контрольная ячейка 2" xfId="679"/>
    <cellStyle name="Контрольная ячейка 3" xfId="680"/>
    <cellStyle name="Контрольная ячейка 4" xfId="681"/>
    <cellStyle name="Название" xfId="682"/>
    <cellStyle name="Название 2" xfId="683"/>
    <cellStyle name="Название 3" xfId="684"/>
    <cellStyle name="Нейтральный" xfId="685"/>
    <cellStyle name="Нейтральный 2" xfId="686"/>
    <cellStyle name="Нейтральный 3" xfId="687"/>
    <cellStyle name="Нейтральный 4" xfId="688"/>
    <cellStyle name="Обычный 10" xfId="689"/>
    <cellStyle name="Обычный 10 2" xfId="690"/>
    <cellStyle name="Обычный 10 2 2" xfId="691"/>
    <cellStyle name="Обычный 10 3" xfId="692"/>
    <cellStyle name="Обычный 11" xfId="693"/>
    <cellStyle name="Обычный 11 10" xfId="694"/>
    <cellStyle name="Обычный 11 11" xfId="695"/>
    <cellStyle name="Обычный 11 12" xfId="696"/>
    <cellStyle name="Обычный 11 12 2" xfId="697"/>
    <cellStyle name="Обычный 11 2" xfId="698"/>
    <cellStyle name="Обычный 11 2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 9" xfId="706"/>
    <cellStyle name="Обычный 12" xfId="707"/>
    <cellStyle name="Обычный 12 2 2" xfId="708"/>
    <cellStyle name="Обычный 12 2 2 2" xfId="709"/>
    <cellStyle name="Обычный 12 2 2 2 2" xfId="710"/>
    <cellStyle name="Обычный 12 2 2 2_Winner_28_01_2023 выездка_ред" xfId="711"/>
    <cellStyle name="Обычный 12 2 2 3" xfId="712"/>
    <cellStyle name="Обычный 12_Winner_28_01_2023 выездка_ред" xfId="713"/>
    <cellStyle name="Обычный 13 2" xfId="714"/>
    <cellStyle name="Обычный 14" xfId="715"/>
    <cellStyle name="Обычный 14 2" xfId="716"/>
    <cellStyle name="Обычный 14 3" xfId="717"/>
    <cellStyle name="Обычный 14 4" xfId="718"/>
    <cellStyle name="Обычный 14 5" xfId="719"/>
    <cellStyle name="Обычный 14 6" xfId="720"/>
    <cellStyle name="Обычный 15" xfId="721"/>
    <cellStyle name="Обычный 15 2" xfId="722"/>
    <cellStyle name="Обычный 16" xfId="723"/>
    <cellStyle name="Обычный 17" xfId="724"/>
    <cellStyle name="Обычный 17 2" xfId="725"/>
    <cellStyle name="Обычный 17 3" xfId="726"/>
    <cellStyle name="Обычный 17 4" xfId="727"/>
    <cellStyle name="Обычный 17 5" xfId="728"/>
    <cellStyle name="Обычный 17 6" xfId="729"/>
    <cellStyle name="Обычный 17 7" xfId="730"/>
    <cellStyle name="Обычный 18" xfId="731"/>
    <cellStyle name="Обычный 18 2" xfId="732"/>
    <cellStyle name="Обычный 18 3" xfId="733"/>
    <cellStyle name="Обычный 19" xfId="734"/>
    <cellStyle name="Обычный 2" xfId="735"/>
    <cellStyle name="Обычный 2 10" xfId="736"/>
    <cellStyle name="Обычный 2 10 2" xfId="737"/>
    <cellStyle name="Обычный 2 11" xfId="738"/>
    <cellStyle name="Обычный 2 12" xfId="739"/>
    <cellStyle name="Обычный 2 13" xfId="740"/>
    <cellStyle name="Обычный 2 14" xfId="741"/>
    <cellStyle name="Обычный 2 14 10" xfId="742"/>
    <cellStyle name="Обычный 2 14 10 2" xfId="743"/>
    <cellStyle name="Обычный 2 14 11" xfId="744"/>
    <cellStyle name="Обычный 2 14 12" xfId="745"/>
    <cellStyle name="Обычный 2 14 2" xfId="746"/>
    <cellStyle name="Обычный 2 14 2 2" xfId="747"/>
    <cellStyle name="Обычный 2 14 3" xfId="748"/>
    <cellStyle name="Обычный 2 14 4" xfId="749"/>
    <cellStyle name="Обычный 2 14 5" xfId="750"/>
    <cellStyle name="Обычный 2 14 6" xfId="751"/>
    <cellStyle name="Обычный 2 14 7" xfId="752"/>
    <cellStyle name="Обычный 2 14 8" xfId="753"/>
    <cellStyle name="Обычный 2 14 9" xfId="754"/>
    <cellStyle name="Обычный 2 15" xfId="755"/>
    <cellStyle name="Обычный 2 16" xfId="756"/>
    <cellStyle name="Обычный 2 17" xfId="757"/>
    <cellStyle name="Обычный 2 18" xfId="758"/>
    <cellStyle name="Обычный 2 19" xfId="759"/>
    <cellStyle name="Обычный 2 2" xfId="760"/>
    <cellStyle name="Обычный 2 2 10" xfId="761"/>
    <cellStyle name="Обычный 2 2 10 2" xfId="762"/>
    <cellStyle name="Обычный 2 2 11" xfId="763"/>
    <cellStyle name="Обычный 2 2 12" xfId="764"/>
    <cellStyle name="Обычный 2 2 13" xfId="765"/>
    <cellStyle name="Обычный 2 2 14" xfId="766"/>
    <cellStyle name="Обычный 2 2 15" xfId="767"/>
    <cellStyle name="Обычный 2 2 16" xfId="768"/>
    <cellStyle name="Обычный 2 2 17" xfId="769"/>
    <cellStyle name="Обычный 2 2 2" xfId="770"/>
    <cellStyle name="Обычный 2 2 2 2" xfId="771"/>
    <cellStyle name="Обычный 2 2 2 2 2" xfId="772"/>
    <cellStyle name="Обычный 2 2 2 2 3" xfId="773"/>
    <cellStyle name="Обычный 2 2 2 2 4" xfId="774"/>
    <cellStyle name="Обычный 2 2 2 2 5" xfId="775"/>
    <cellStyle name="Обычный 2 2 2 3" xfId="776"/>
    <cellStyle name="Обычный 2 2 2 3 2" xfId="777"/>
    <cellStyle name="Обычный 2 2 2 4" xfId="778"/>
    <cellStyle name="Обычный 2 2 2 4 2" xfId="779"/>
    <cellStyle name="Обычный 2 2 2 4 3" xfId="780"/>
    <cellStyle name="Обычный 2 2 2 4 4" xfId="781"/>
    <cellStyle name="Обычный 2 2 2 5" xfId="782"/>
    <cellStyle name="Обычный 2 2 2 5 2" xfId="783"/>
    <cellStyle name="Обычный 2 2 2 5 3" xfId="784"/>
    <cellStyle name="Обычный 2 2 2 5 4" xfId="785"/>
    <cellStyle name="Обычный 2 2 2 6" xfId="786"/>
    <cellStyle name="Обычный 2 2 2 7" xfId="787"/>
    <cellStyle name="Обычный 2 2 2 8" xfId="788"/>
    <cellStyle name="Обычный 2 2 2 9" xfId="789"/>
    <cellStyle name="Обычный 2 2 3" xfId="790"/>
    <cellStyle name="Обычный 2 2 3 2" xfId="791"/>
    <cellStyle name="Обычный 2 2 3 2 2" xfId="792"/>
    <cellStyle name="Обычный 2 2 3 2 3" xfId="793"/>
    <cellStyle name="Обычный 2 2 3 3" xfId="794"/>
    <cellStyle name="Обычный 2 2 3 4" xfId="795"/>
    <cellStyle name="Обычный 2 2 3 5" xfId="796"/>
    <cellStyle name="Обычный 2 2 3 6" xfId="797"/>
    <cellStyle name="Обычный 2 2 3 7" xfId="798"/>
    <cellStyle name="Обычный 2 2 3 8" xfId="799"/>
    <cellStyle name="Обычный 2 2 4" xfId="800"/>
    <cellStyle name="Обычный 2 2 4 2" xfId="801"/>
    <cellStyle name="Обычный 2 2 4 3" xfId="802"/>
    <cellStyle name="Обычный 2 2 4 4" xfId="803"/>
    <cellStyle name="Обычный 2 2 5" xfId="804"/>
    <cellStyle name="Обычный 2 2 5 2" xfId="805"/>
    <cellStyle name="Обычный 2 2 5 3" xfId="806"/>
    <cellStyle name="Обычный 2 2 5 4" xfId="807"/>
    <cellStyle name="Обычный 2 2 6" xfId="808"/>
    <cellStyle name="Обычный 2 2 7" xfId="809"/>
    <cellStyle name="Обычный 2 2 8" xfId="810"/>
    <cellStyle name="Обычный 2 2 9" xfId="811"/>
    <cellStyle name="Обычный 2 2_База1 (version 1)" xfId="812"/>
    <cellStyle name="Обычный 2 20" xfId="813"/>
    <cellStyle name="Обычный 2 21" xfId="814"/>
    <cellStyle name="Обычный 2 22" xfId="815"/>
    <cellStyle name="Обычный 2 23" xfId="816"/>
    <cellStyle name="Обычный 2 24" xfId="817"/>
    <cellStyle name="Обычный 2 24 2" xfId="818"/>
    <cellStyle name="Обычный 2 24 3" xfId="819"/>
    <cellStyle name="Обычный 2 24 4" xfId="820"/>
    <cellStyle name="Обычный 2 24 5" xfId="821"/>
    <cellStyle name="Обычный 2 25" xfId="822"/>
    <cellStyle name="Обычный 2 26" xfId="823"/>
    <cellStyle name="Обычный 2 27" xfId="824"/>
    <cellStyle name="Обычный 2 28" xfId="825"/>
    <cellStyle name="Обычный 2 29" xfId="826"/>
    <cellStyle name="Обычный 2 3" xfId="827"/>
    <cellStyle name="Обычный 2 3 2" xfId="828"/>
    <cellStyle name="Обычный 2 3 2 2" xfId="829"/>
    <cellStyle name="Обычный 2 3 2 3" xfId="830"/>
    <cellStyle name="Обычный 2 3 3" xfId="831"/>
    <cellStyle name="Обычный 2 3 4" xfId="832"/>
    <cellStyle name="Обычный 2 3 5" xfId="833"/>
    <cellStyle name="Обычный 2 3 6" xfId="834"/>
    <cellStyle name="Обычный 2 3 7" xfId="835"/>
    <cellStyle name="Обычный 2 3 8" xfId="836"/>
    <cellStyle name="Обычный 2 3 9" xfId="837"/>
    <cellStyle name="Обычный 2 3_Winner_28_01_2023 выездка_ред" xfId="838"/>
    <cellStyle name="Обычный 2 30" xfId="839"/>
    <cellStyle name="Обычный 2 31" xfId="840"/>
    <cellStyle name="Обычный 2 32" xfId="841"/>
    <cellStyle name="Обычный 2 33" xfId="842"/>
    <cellStyle name="Обычный 2 33 2" xfId="843"/>
    <cellStyle name="Обычный 2 34" xfId="844"/>
    <cellStyle name="Обычный 2 35" xfId="845"/>
    <cellStyle name="Обычный 2 36" xfId="846"/>
    <cellStyle name="Обычный 2 37" xfId="847"/>
    <cellStyle name="Обычный 2 38" xfId="848"/>
    <cellStyle name="Обычный 2 39" xfId="849"/>
    <cellStyle name="Обычный 2 4" xfId="850"/>
    <cellStyle name="Обычный 2 4 10" xfId="851"/>
    <cellStyle name="Обычный 2 4 2" xfId="852"/>
    <cellStyle name="Обычный 2 4 2 2" xfId="853"/>
    <cellStyle name="Обычный 2 4 2 3" xfId="854"/>
    <cellStyle name="Обычный 2 4 3" xfId="855"/>
    <cellStyle name="Обычный 2 4 4" xfId="856"/>
    <cellStyle name="Обычный 2 4 5" xfId="857"/>
    <cellStyle name="Обычный 2 4 6" xfId="858"/>
    <cellStyle name="Обычный 2 4 7" xfId="859"/>
    <cellStyle name="Обычный 2 4 8" xfId="860"/>
    <cellStyle name="Обычный 2 4 9" xfId="861"/>
    <cellStyle name="Обычный 2 40" xfId="862"/>
    <cellStyle name="Обычный 2 47" xfId="863"/>
    <cellStyle name="Обычный 2 5" xfId="864"/>
    <cellStyle name="Обычный 2 5 2" xfId="865"/>
    <cellStyle name="Обычный 2 5 2 2" xfId="866"/>
    <cellStyle name="Обычный 2 5 3" xfId="867"/>
    <cellStyle name="Обычный 2 5 3 2" xfId="868"/>
    <cellStyle name="Обычный 2 5 3 3" xfId="869"/>
    <cellStyle name="Обычный 2 51" xfId="870"/>
    <cellStyle name="Обычный 2 6" xfId="871"/>
    <cellStyle name="Обычный 2 6 2" xfId="872"/>
    <cellStyle name="Обычный 2 6 2 2" xfId="873"/>
    <cellStyle name="Обычный 2 6 2 3" xfId="874"/>
    <cellStyle name="Обычный 2 7" xfId="875"/>
    <cellStyle name="Обычный 2 7 2" xfId="876"/>
    <cellStyle name="Обычный 2 8" xfId="877"/>
    <cellStyle name="Обычный 2 9" xfId="878"/>
    <cellStyle name="Обычный 2_Выездка ноябрь 2010 г." xfId="879"/>
    <cellStyle name="Обычный 20" xfId="880"/>
    <cellStyle name="Обычный 21" xfId="881"/>
    <cellStyle name="Обычный 22" xfId="882"/>
    <cellStyle name="Обычный 23" xfId="883"/>
    <cellStyle name="Обычный 24" xfId="884"/>
    <cellStyle name="Обычный 25" xfId="885"/>
    <cellStyle name="Обычный 26" xfId="886"/>
    <cellStyle name="Обычный 29" xfId="887"/>
    <cellStyle name="Обычный 3" xfId="888"/>
    <cellStyle name="Обычный 3 10" xfId="889"/>
    <cellStyle name="Обычный 3 11" xfId="890"/>
    <cellStyle name="Обычный 3 12" xfId="891"/>
    <cellStyle name="Обычный 3 13" xfId="892"/>
    <cellStyle name="Обычный 3 13 2" xfId="893"/>
    <cellStyle name="Обычный 3 13_pudost_16-07_17_startovye" xfId="894"/>
    <cellStyle name="Обычный 3 14" xfId="895"/>
    <cellStyle name="Обычный 3 15" xfId="896"/>
    <cellStyle name="Обычный 3 16" xfId="897"/>
    <cellStyle name="Обычный 3 17" xfId="898"/>
    <cellStyle name="Обычный 3 18" xfId="899"/>
    <cellStyle name="Обычный 3 19" xfId="900"/>
    <cellStyle name="Обычный 3 2" xfId="901"/>
    <cellStyle name="Обычный 3 2 10" xfId="902"/>
    <cellStyle name="Обычный 3 2 11" xfId="903"/>
    <cellStyle name="Обычный 3 2 2" xfId="904"/>
    <cellStyle name="Обычный 3 2 2 10" xfId="905"/>
    <cellStyle name="Обычный 3 2 2 2" xfId="906"/>
    <cellStyle name="Обычный 3 2 2 2 2" xfId="907"/>
    <cellStyle name="Обычный 3 2 2 3" xfId="908"/>
    <cellStyle name="Обычный 3 2 2 4" xfId="909"/>
    <cellStyle name="Обычный 3 2 2 5" xfId="910"/>
    <cellStyle name="Обычный 3 2 2 6" xfId="911"/>
    <cellStyle name="Обычный 3 2 2 7" xfId="912"/>
    <cellStyle name="Обычный 3 2 2 8" xfId="913"/>
    <cellStyle name="Обычный 3 2 2 9" xfId="914"/>
    <cellStyle name="Обычный 3 2 3" xfId="915"/>
    <cellStyle name="Обычный 3 2 4" xfId="916"/>
    <cellStyle name="Обычный 3 2 4 2" xfId="917"/>
    <cellStyle name="Обычный 3 2 4_Winner_28_01_2023 выездка_ред" xfId="918"/>
    <cellStyle name="Обычный 3 2 5" xfId="919"/>
    <cellStyle name="Обычный 3 2 6" xfId="920"/>
    <cellStyle name="Обычный 3 2 7" xfId="921"/>
    <cellStyle name="Обычный 3 2 8" xfId="922"/>
    <cellStyle name="Обычный 3 2 9" xfId="923"/>
    <cellStyle name="Обычный 3 20" xfId="924"/>
    <cellStyle name="Обычный 3 21" xfId="925"/>
    <cellStyle name="Обычный 3 3" xfId="926"/>
    <cellStyle name="Обычный 3 3 2" xfId="927"/>
    <cellStyle name="Обычный 3 3 3" xfId="928"/>
    <cellStyle name="Обычный 3 4" xfId="929"/>
    <cellStyle name="Обычный 3 5" xfId="930"/>
    <cellStyle name="Обычный 3 5 2" xfId="931"/>
    <cellStyle name="Обычный 3 5 3" xfId="932"/>
    <cellStyle name="Обычный 3 6" xfId="933"/>
    <cellStyle name="Обычный 3 7" xfId="934"/>
    <cellStyle name="Обычный 3 8" xfId="935"/>
    <cellStyle name="Обычный 3 9" xfId="936"/>
    <cellStyle name="Обычный 30" xfId="937"/>
    <cellStyle name="Обычный 31" xfId="938"/>
    <cellStyle name="Обычный 34" xfId="939"/>
    <cellStyle name="Обычный 35" xfId="940"/>
    <cellStyle name="Обычный 36" xfId="941"/>
    <cellStyle name="Обычный 39" xfId="942"/>
    <cellStyle name="Обычный 4" xfId="943"/>
    <cellStyle name="Обычный 4 10" xfId="944"/>
    <cellStyle name="Обычный 4 11" xfId="945"/>
    <cellStyle name="Обычный 4 12" xfId="946"/>
    <cellStyle name="Обычный 4 13" xfId="947"/>
    <cellStyle name="Обычный 4 14" xfId="948"/>
    <cellStyle name="Обычный 4 14 2" xfId="949"/>
    <cellStyle name="Обычный 4 14 3" xfId="950"/>
    <cellStyle name="Обычный 4 14 4" xfId="951"/>
    <cellStyle name="Обычный 4 15" xfId="952"/>
    <cellStyle name="Обычный 4 16" xfId="953"/>
    <cellStyle name="Обычный 4 17" xfId="954"/>
    <cellStyle name="Обычный 4 2" xfId="955"/>
    <cellStyle name="Обычный 4 2 2" xfId="956"/>
    <cellStyle name="Обычный 4 2 3" xfId="957"/>
    <cellStyle name="Обычный 4 3" xfId="958"/>
    <cellStyle name="Обычный 4 4" xfId="959"/>
    <cellStyle name="Обычный 4 5" xfId="960"/>
    <cellStyle name="Обычный 4 6" xfId="961"/>
    <cellStyle name="Обычный 4 7" xfId="962"/>
    <cellStyle name="Обычный 4 8" xfId="963"/>
    <cellStyle name="Обычный 4 9" xfId="964"/>
    <cellStyle name="Обычный 40" xfId="965"/>
    <cellStyle name="Обычный 42" xfId="966"/>
    <cellStyle name="Обычный 43" xfId="967"/>
    <cellStyle name="Обычный 45" xfId="968"/>
    <cellStyle name="Обычный 5" xfId="969"/>
    <cellStyle name="Обычный 5 10" xfId="970"/>
    <cellStyle name="Обычный 5 11" xfId="971"/>
    <cellStyle name="Обычный 5 12" xfId="972"/>
    <cellStyle name="Обычный 5 13" xfId="973"/>
    <cellStyle name="Обычный 5 14" xfId="974"/>
    <cellStyle name="Обычный 5 15" xfId="975"/>
    <cellStyle name="Обычный 5 16" xfId="976"/>
    <cellStyle name="Обычный 5 17" xfId="977"/>
    <cellStyle name="Обычный 5 18" xfId="978"/>
    <cellStyle name="Обычный 5 19" xfId="979"/>
    <cellStyle name="Обычный 5 2" xfId="980"/>
    <cellStyle name="Обычный 5 2 2" xfId="981"/>
    <cellStyle name="Обычный 5 2 3" xfId="982"/>
    <cellStyle name="Обычный 5 20" xfId="983"/>
    <cellStyle name="Обычный 5 21" xfId="984"/>
    <cellStyle name="Обычный 5 3" xfId="985"/>
    <cellStyle name="Обычный 5 3 2" xfId="986"/>
    <cellStyle name="Обычный 5 3 3" xfId="987"/>
    <cellStyle name="Обычный 5 4" xfId="988"/>
    <cellStyle name="Обычный 5 4 2" xfId="989"/>
    <cellStyle name="Обычный 5 5" xfId="990"/>
    <cellStyle name="Обычный 5 6" xfId="991"/>
    <cellStyle name="Обычный 5 7" xfId="992"/>
    <cellStyle name="Обычный 5 8" xfId="993"/>
    <cellStyle name="Обычный 5 9" xfId="994"/>
    <cellStyle name="Обычный 5_15_06_2014_prinevskoe" xfId="995"/>
    <cellStyle name="Обычный 6" xfId="996"/>
    <cellStyle name="Обычный 6 10" xfId="997"/>
    <cellStyle name="Обычный 6 11" xfId="998"/>
    <cellStyle name="Обычный 6 12" xfId="999"/>
    <cellStyle name="Обычный 6 13" xfId="1000"/>
    <cellStyle name="Обычный 6 14" xfId="1001"/>
    <cellStyle name="Обычный 6 15" xfId="1002"/>
    <cellStyle name="Обычный 6 16" xfId="1003"/>
    <cellStyle name="Обычный 6 17" xfId="1004"/>
    <cellStyle name="Обычный 6 2" xfId="1005"/>
    <cellStyle name="Обычный 6 2 2" xfId="1006"/>
    <cellStyle name="Обычный 6 3" xfId="1007"/>
    <cellStyle name="Обычный 6 4" xfId="1008"/>
    <cellStyle name="Обычный 6 5" xfId="1009"/>
    <cellStyle name="Обычный 6 6" xfId="1010"/>
    <cellStyle name="Обычный 6 7" xfId="1011"/>
    <cellStyle name="Обычный 6 8" xfId="1012"/>
    <cellStyle name="Обычный 6 9" xfId="1013"/>
    <cellStyle name="Обычный 7" xfId="1014"/>
    <cellStyle name="Обычный 7 10" xfId="1015"/>
    <cellStyle name="Обычный 7 11" xfId="1016"/>
    <cellStyle name="Обычный 7 12" xfId="1017"/>
    <cellStyle name="Обычный 7 2" xfId="1018"/>
    <cellStyle name="Обычный 7 3" xfId="1019"/>
    <cellStyle name="Обычный 7 4" xfId="1020"/>
    <cellStyle name="Обычный 7 5" xfId="1021"/>
    <cellStyle name="Обычный 7 6" xfId="1022"/>
    <cellStyle name="Обычный 7 7" xfId="1023"/>
    <cellStyle name="Обычный 7 8" xfId="1024"/>
    <cellStyle name="Обычный 7 9" xfId="1025"/>
    <cellStyle name="Обычный 7_Winner_28_01_2023 выездка_ред" xfId="1026"/>
    <cellStyle name="Обычный 8" xfId="1027"/>
    <cellStyle name="Обычный 8 2" xfId="1028"/>
    <cellStyle name="Обычный 8 3" xfId="1029"/>
    <cellStyle name="Обычный 8 4" xfId="1030"/>
    <cellStyle name="Обычный 8_Winner_28_01_2023 выездка_ред" xfId="1031"/>
    <cellStyle name="Обычный 9" xfId="1032"/>
    <cellStyle name="Обычный 9 2" xfId="1033"/>
    <cellStyle name="Обычный 9_Winner_28_01_2023 выездка_ред" xfId="1034"/>
    <cellStyle name="Обычный_База 2 2 2" xfId="1035"/>
    <cellStyle name="Обычный_База 2 2 2 2 2 2" xfId="1036"/>
    <cellStyle name="Обычный_База_База1 2_База1 (version 1)" xfId="1037"/>
    <cellStyle name="Обычный_Выездка технические1" xfId="1038"/>
    <cellStyle name="Обычный_Выездка технические1 2" xfId="1039"/>
    <cellStyle name="Обычный_Выездка технические1 2 2" xfId="1040"/>
    <cellStyle name="Обычный_Выездка технические1 3" xfId="1041"/>
    <cellStyle name="Обычный_Выездка технические1 3 2" xfId="1042"/>
    <cellStyle name="Обычный_Выездка технические1 3_Winner_28_01_2023 выездка_ред" xfId="1043"/>
    <cellStyle name="Обычный_Измайлово-2003" xfId="1044"/>
    <cellStyle name="Обычный_Измайлово-2003 2" xfId="1045"/>
    <cellStyle name="Обычный_конкур К" xfId="1046"/>
    <cellStyle name="Обычный_конкур1" xfId="1047"/>
    <cellStyle name="Обычный_конкур1 2 2" xfId="1048"/>
    <cellStyle name="Обычный_конкур1 2 2 2" xfId="1049"/>
    <cellStyle name="Обычный_Лист Microsoft Excel" xfId="1050"/>
    <cellStyle name="Обычный_Лист Microsoft Excel 10" xfId="1051"/>
    <cellStyle name="Обычный_Лист Microsoft Excel 10 2" xfId="1052"/>
    <cellStyle name="Обычный_Лист Microsoft Excel 10 3" xfId="1053"/>
    <cellStyle name="Обычный_Лист Microsoft Excel 11" xfId="1054"/>
    <cellStyle name="Обычный_Лист Microsoft Excel 2" xfId="1055"/>
    <cellStyle name="Обычный_Лист Microsoft Excel 2 12" xfId="1056"/>
    <cellStyle name="Обычный_Лист Microsoft Excel 2 12 2" xfId="1057"/>
    <cellStyle name="Обычный_Лист Microsoft Excel 2 3" xfId="1058"/>
    <cellStyle name="Обычный_Лист Microsoft Excel 3" xfId="1059"/>
    <cellStyle name="Обычный_Лист Microsoft Excel 3 2" xfId="1060"/>
    <cellStyle name="Обычный_Орел" xfId="1061"/>
    <cellStyle name="Обычный_Орел 11" xfId="1062"/>
    <cellStyle name="Обычный_Россия (В) юниоры 2_Стартовые 04-06.04.13" xfId="1063"/>
    <cellStyle name="Обычный_Россия (В) юниоры 2_Стартовые 04-06.04.13 4" xfId="1064"/>
    <cellStyle name="Обычный_Форма технических_конкур" xfId="1065"/>
    <cellStyle name="Плохой" xfId="1066"/>
    <cellStyle name="Плохой 2" xfId="1067"/>
    <cellStyle name="Плохой 3" xfId="1068"/>
    <cellStyle name="Плохой 4" xfId="1069"/>
    <cellStyle name="Пояснение" xfId="1070"/>
    <cellStyle name="Пояснение 2" xfId="1071"/>
    <cellStyle name="Пояснение 3" xfId="1072"/>
    <cellStyle name="Примечание" xfId="1073"/>
    <cellStyle name="Примечание 2" xfId="1074"/>
    <cellStyle name="Примечание 3" xfId="1075"/>
    <cellStyle name="Примечание 4" xfId="1076"/>
    <cellStyle name="Примечание 5" xfId="1077"/>
    <cellStyle name="Percent" xfId="1078"/>
    <cellStyle name="Процентный 2" xfId="1079"/>
    <cellStyle name="Связанная ячейка" xfId="1080"/>
    <cellStyle name="Связанная ячейка 2" xfId="1081"/>
    <cellStyle name="Связанная ячейка 3" xfId="1082"/>
    <cellStyle name="Текст предупреждения" xfId="1083"/>
    <cellStyle name="Текст предупреждения 2" xfId="1084"/>
    <cellStyle name="Текст предупреждения 3" xfId="1085"/>
    <cellStyle name="Comma" xfId="1086"/>
    <cellStyle name="Comma [0]" xfId="1087"/>
    <cellStyle name="Финансовый 2" xfId="1088"/>
    <cellStyle name="Финансовый 2 2" xfId="1089"/>
    <cellStyle name="Финансовый 2 2 2" xfId="1090"/>
    <cellStyle name="Финансовый 2 2 2 2" xfId="1091"/>
    <cellStyle name="Финансовый 2 2 3" xfId="1092"/>
    <cellStyle name="Финансовый 2 2 4" xfId="1093"/>
    <cellStyle name="Финансовый 2 2 4 2" xfId="1094"/>
    <cellStyle name="Финансовый 2 2 5" xfId="1095"/>
    <cellStyle name="Финансовый 2 2 5 2" xfId="1096"/>
    <cellStyle name="Финансовый 2 2 6" xfId="1097"/>
    <cellStyle name="Финансовый 2 2 6 2" xfId="1098"/>
    <cellStyle name="Финансовый 2 3" xfId="1099"/>
    <cellStyle name="Финансовый 2 3 2" xfId="1100"/>
    <cellStyle name="Финансовый 2 4" xfId="1101"/>
    <cellStyle name="Финансовый 2 4 2" xfId="1102"/>
    <cellStyle name="Финансовый 3" xfId="1103"/>
    <cellStyle name="Финансовый 3 2" xfId="1104"/>
    <cellStyle name="Финансовый 4" xfId="1105"/>
    <cellStyle name="Хороший" xfId="1106"/>
    <cellStyle name="Хороший 2" xfId="1107"/>
    <cellStyle name="Хороший 3" xfId="1108"/>
    <cellStyle name="Хороший 4" xfId="1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3</xdr:col>
      <xdr:colOff>552450</xdr:colOff>
      <xdr:row>0</xdr:row>
      <xdr:rowOff>781050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0</xdr:row>
      <xdr:rowOff>114300</xdr:rowOff>
    </xdr:from>
    <xdr:to>
      <xdr:col>4</xdr:col>
      <xdr:colOff>219075</xdr:colOff>
      <xdr:row>1</xdr:row>
      <xdr:rowOff>142875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1430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1619250</xdr:colOff>
      <xdr:row>0</xdr:row>
      <xdr:rowOff>66675</xdr:rowOff>
    </xdr:from>
    <xdr:to>
      <xdr:col>11</xdr:col>
      <xdr:colOff>781050</xdr:colOff>
      <xdr:row>1</xdr:row>
      <xdr:rowOff>180975</xdr:rowOff>
    </xdr:to>
    <xdr:pic>
      <xdr:nvPicPr>
        <xdr:cNvPr id="3" name="Рисунок 5" descr="лого Фрирайд.jpg"/>
        <xdr:cNvPicPr preferRelativeResize="1">
          <a:picLocks noChangeAspect="1"/>
        </xdr:cNvPicPr>
      </xdr:nvPicPr>
      <xdr:blipFill>
        <a:blip r:embed="rId3"/>
        <a:srcRect l="-1153" t="19619" b="12658"/>
        <a:stretch>
          <a:fillRect/>
        </a:stretch>
      </xdr:blipFill>
      <xdr:spPr>
        <a:xfrm>
          <a:off x="9915525" y="6667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933450</xdr:colOff>
      <xdr:row>2</xdr:row>
      <xdr:rowOff>38100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66675</xdr:rowOff>
    </xdr:from>
    <xdr:to>
      <xdr:col>26</xdr:col>
      <xdr:colOff>200025</xdr:colOff>
      <xdr:row>2</xdr:row>
      <xdr:rowOff>142875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4592300" y="66675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161925</xdr:rowOff>
    </xdr:from>
    <xdr:to>
      <xdr:col>5</xdr:col>
      <xdr:colOff>66675</xdr:colOff>
      <xdr:row>3</xdr:row>
      <xdr:rowOff>104775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61925"/>
          <a:ext cx="914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0</xdr:row>
      <xdr:rowOff>771525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4</xdr:col>
      <xdr:colOff>371475</xdr:colOff>
      <xdr:row>2</xdr:row>
      <xdr:rowOff>57150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7625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0</xdr:row>
      <xdr:rowOff>47625</xdr:rowOff>
    </xdr:from>
    <xdr:to>
      <xdr:col>25</xdr:col>
      <xdr:colOff>304800</xdr:colOff>
      <xdr:row>1</xdr:row>
      <xdr:rowOff>190500</xdr:rowOff>
    </xdr:to>
    <xdr:pic>
      <xdr:nvPicPr>
        <xdr:cNvPr id="3" name="Рисунок 5" descr="лого Фрирайд.jpg"/>
        <xdr:cNvPicPr preferRelativeResize="1">
          <a:picLocks noChangeAspect="1"/>
        </xdr:cNvPicPr>
      </xdr:nvPicPr>
      <xdr:blipFill>
        <a:blip r:embed="rId3"/>
        <a:srcRect l="-1153" t="19619" b="12658"/>
        <a:stretch>
          <a:fillRect/>
        </a:stretch>
      </xdr:blipFill>
      <xdr:spPr>
        <a:xfrm>
          <a:off x="13087350" y="47625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3</xdr:col>
      <xdr:colOff>762000</xdr:colOff>
      <xdr:row>1</xdr:row>
      <xdr:rowOff>38100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4</xdr:col>
      <xdr:colOff>419100</xdr:colOff>
      <xdr:row>2</xdr:row>
      <xdr:rowOff>114300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7625"/>
          <a:ext cx="962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133350</xdr:rowOff>
    </xdr:from>
    <xdr:to>
      <xdr:col>25</xdr:col>
      <xdr:colOff>285750</xdr:colOff>
      <xdr:row>2</xdr:row>
      <xdr:rowOff>85725</xdr:rowOff>
    </xdr:to>
    <xdr:pic>
      <xdr:nvPicPr>
        <xdr:cNvPr id="3" name="Рисунок 5" descr="лого Фрирайд.jpg"/>
        <xdr:cNvPicPr preferRelativeResize="1">
          <a:picLocks noChangeAspect="1"/>
        </xdr:cNvPicPr>
      </xdr:nvPicPr>
      <xdr:blipFill>
        <a:blip r:embed="rId3"/>
        <a:srcRect l="-1153" t="19619" b="12658"/>
        <a:stretch>
          <a:fillRect/>
        </a:stretch>
      </xdr:blipFill>
      <xdr:spPr>
        <a:xfrm>
          <a:off x="13039725" y="13335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695325</xdr:colOff>
      <xdr:row>0</xdr:row>
      <xdr:rowOff>781050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4</xdr:col>
      <xdr:colOff>400050</xdr:colOff>
      <xdr:row>3</xdr:row>
      <xdr:rowOff>95250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7625"/>
          <a:ext cx="94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0</xdr:row>
      <xdr:rowOff>0</xdr:rowOff>
    </xdr:from>
    <xdr:to>
      <xdr:col>25</xdr:col>
      <xdr:colOff>238125</xdr:colOff>
      <xdr:row>2</xdr:row>
      <xdr:rowOff>152400</xdr:rowOff>
    </xdr:to>
    <xdr:pic>
      <xdr:nvPicPr>
        <xdr:cNvPr id="3" name="Рисунок 5" descr="лого Фрирайд.jpg"/>
        <xdr:cNvPicPr preferRelativeResize="1">
          <a:picLocks noChangeAspect="1"/>
        </xdr:cNvPicPr>
      </xdr:nvPicPr>
      <xdr:blipFill>
        <a:blip r:embed="rId3"/>
        <a:srcRect l="-1153" t="19619" b="12658"/>
        <a:stretch>
          <a:fillRect/>
        </a:stretch>
      </xdr:blipFill>
      <xdr:spPr>
        <a:xfrm>
          <a:off x="12992100" y="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76200</xdr:colOff>
      <xdr:row>0</xdr:row>
      <xdr:rowOff>695325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4</xdr:col>
      <xdr:colOff>247650</xdr:colOff>
      <xdr:row>2</xdr:row>
      <xdr:rowOff>142875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47625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133350</xdr:rowOff>
    </xdr:from>
    <xdr:to>
      <xdr:col>25</xdr:col>
      <xdr:colOff>285750</xdr:colOff>
      <xdr:row>3</xdr:row>
      <xdr:rowOff>114300</xdr:rowOff>
    </xdr:to>
    <xdr:pic>
      <xdr:nvPicPr>
        <xdr:cNvPr id="3" name="Рисунок 5" descr="лого Фрирайд.jpg"/>
        <xdr:cNvPicPr preferRelativeResize="1">
          <a:picLocks noChangeAspect="1"/>
        </xdr:cNvPicPr>
      </xdr:nvPicPr>
      <xdr:blipFill>
        <a:blip r:embed="rId3"/>
        <a:srcRect l="-1153" t="19619" b="12658"/>
        <a:stretch>
          <a:fillRect/>
        </a:stretch>
      </xdr:blipFill>
      <xdr:spPr>
        <a:xfrm>
          <a:off x="13611225" y="13335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381000</xdr:colOff>
      <xdr:row>2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66675</xdr:rowOff>
    </xdr:from>
    <xdr:to>
      <xdr:col>26</xdr:col>
      <xdr:colOff>200025</xdr:colOff>
      <xdr:row>3</xdr:row>
      <xdr:rowOff>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5135225" y="66675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152400</xdr:rowOff>
    </xdr:from>
    <xdr:to>
      <xdr:col>4</xdr:col>
      <xdr:colOff>190500</xdr:colOff>
      <xdr:row>3</xdr:row>
      <xdr:rowOff>142875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5240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876300</xdr:colOff>
      <xdr:row>1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66675</xdr:rowOff>
    </xdr:from>
    <xdr:to>
      <xdr:col>26</xdr:col>
      <xdr:colOff>200025</xdr:colOff>
      <xdr:row>1</xdr:row>
      <xdr:rowOff>209550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4592300" y="66675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161925</xdr:rowOff>
    </xdr:from>
    <xdr:to>
      <xdr:col>5</xdr:col>
      <xdr:colOff>104775</xdr:colOff>
      <xdr:row>2</xdr:row>
      <xdr:rowOff>152400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61925"/>
          <a:ext cx="95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914400</xdr:colOff>
      <xdr:row>2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66675</xdr:rowOff>
    </xdr:from>
    <xdr:to>
      <xdr:col>26</xdr:col>
      <xdr:colOff>200025</xdr:colOff>
      <xdr:row>2</xdr:row>
      <xdr:rowOff>171450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4592300" y="66675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161925</xdr:rowOff>
    </xdr:from>
    <xdr:to>
      <xdr:col>5</xdr:col>
      <xdr:colOff>123825</xdr:colOff>
      <xdr:row>3</xdr:row>
      <xdr:rowOff>190500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61925"/>
          <a:ext cx="971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866775</xdr:colOff>
      <xdr:row>1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66675</xdr:rowOff>
    </xdr:from>
    <xdr:to>
      <xdr:col>26</xdr:col>
      <xdr:colOff>200025</xdr:colOff>
      <xdr:row>1</xdr:row>
      <xdr:rowOff>209550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4592300" y="66675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161925</xdr:rowOff>
    </xdr:from>
    <xdr:to>
      <xdr:col>5</xdr:col>
      <xdr:colOff>142875</xdr:colOff>
      <xdr:row>2</xdr:row>
      <xdr:rowOff>180975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61925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5.57421875" style="47" customWidth="1"/>
    <col min="2" max="3" width="4.28125" style="47" hidden="1" customWidth="1"/>
    <col min="4" max="4" width="21.8515625" style="45" customWidth="1"/>
    <col min="5" max="5" width="10.7109375" style="45" customWidth="1"/>
    <col min="6" max="6" width="6.28125" style="45" customWidth="1"/>
    <col min="7" max="7" width="36.28125" style="45" customWidth="1"/>
    <col min="8" max="8" width="10.8515625" style="45" customWidth="1"/>
    <col min="9" max="10" width="16.421875" style="48" customWidth="1"/>
    <col min="11" max="11" width="25.140625" style="89" customWidth="1"/>
    <col min="12" max="12" width="14.140625" style="87" customWidth="1"/>
    <col min="13" max="16384" width="9.140625" style="45" customWidth="1"/>
  </cols>
  <sheetData>
    <row r="1" spans="1:12" s="56" customFormat="1" ht="71.25" customHeight="1">
      <c r="A1" s="245" t="s">
        <v>219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s="56" customFormat="1" ht="43.5" customHeight="1">
      <c r="A2" s="248" t="s">
        <v>221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25.5" customHeight="1">
      <c r="A3" s="243" t="s">
        <v>67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61" customFormat="1" ht="15" customHeight="1">
      <c r="A4" s="244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46" customFormat="1" ht="17.25" customHeight="1">
      <c r="A5" s="168" t="s">
        <v>113</v>
      </c>
      <c r="B5" s="57"/>
      <c r="C5" s="57"/>
      <c r="D5" s="58"/>
      <c r="E5" s="58"/>
      <c r="F5" s="58"/>
      <c r="G5" s="59"/>
      <c r="H5" s="59"/>
      <c r="I5" s="60"/>
      <c r="J5" s="60"/>
      <c r="K5" s="140"/>
      <c r="L5" s="169" t="s">
        <v>70</v>
      </c>
    </row>
    <row r="6" spans="1:12" s="65" customFormat="1" ht="57.75" customHeight="1">
      <c r="A6" s="62" t="s">
        <v>1</v>
      </c>
      <c r="B6" s="62" t="s">
        <v>2</v>
      </c>
      <c r="C6" s="62" t="s">
        <v>13</v>
      </c>
      <c r="D6" s="63" t="s">
        <v>11</v>
      </c>
      <c r="E6" s="63" t="s">
        <v>3</v>
      </c>
      <c r="F6" s="62" t="s">
        <v>14</v>
      </c>
      <c r="G6" s="63" t="s">
        <v>12</v>
      </c>
      <c r="H6" s="63" t="s">
        <v>3</v>
      </c>
      <c r="I6" s="63" t="s">
        <v>4</v>
      </c>
      <c r="J6" s="135" t="s">
        <v>5</v>
      </c>
      <c r="K6" s="63" t="s">
        <v>6</v>
      </c>
      <c r="L6" s="63" t="s">
        <v>7</v>
      </c>
    </row>
    <row r="7" spans="1:12" s="70" customFormat="1" ht="40.5" customHeight="1">
      <c r="A7" s="107">
        <v>1</v>
      </c>
      <c r="B7" s="136"/>
      <c r="C7" s="136"/>
      <c r="D7" s="189" t="s">
        <v>188</v>
      </c>
      <c r="E7" s="130" t="s">
        <v>189</v>
      </c>
      <c r="F7" s="131" t="s">
        <v>8</v>
      </c>
      <c r="G7" s="118" t="s">
        <v>180</v>
      </c>
      <c r="H7" s="119" t="s">
        <v>181</v>
      </c>
      <c r="I7" s="131" t="s">
        <v>102</v>
      </c>
      <c r="J7" s="234" t="s">
        <v>102</v>
      </c>
      <c r="K7" s="133" t="s">
        <v>103</v>
      </c>
      <c r="L7" s="207" t="s">
        <v>37</v>
      </c>
    </row>
    <row r="8" spans="1:12" s="65" customFormat="1" ht="40.5" customHeight="1">
      <c r="A8" s="107">
        <v>2</v>
      </c>
      <c r="B8" s="136"/>
      <c r="C8" s="136"/>
      <c r="D8" s="109" t="s">
        <v>185</v>
      </c>
      <c r="E8" s="106" t="s">
        <v>186</v>
      </c>
      <c r="F8" s="107">
        <v>2</v>
      </c>
      <c r="G8" s="108" t="s">
        <v>220</v>
      </c>
      <c r="H8" s="106" t="s">
        <v>187</v>
      </c>
      <c r="I8" s="107" t="s">
        <v>102</v>
      </c>
      <c r="J8" s="235" t="s">
        <v>102</v>
      </c>
      <c r="K8" s="133" t="s">
        <v>103</v>
      </c>
      <c r="L8" s="207" t="s">
        <v>37</v>
      </c>
    </row>
    <row r="9" spans="1:12" s="65" customFormat="1" ht="40.5" customHeight="1">
      <c r="A9" s="107">
        <v>3</v>
      </c>
      <c r="B9" s="136"/>
      <c r="C9" s="136"/>
      <c r="D9" s="189" t="s">
        <v>171</v>
      </c>
      <c r="E9" s="72" t="s">
        <v>172</v>
      </c>
      <c r="F9" s="131">
        <v>3</v>
      </c>
      <c r="G9" s="132" t="s">
        <v>173</v>
      </c>
      <c r="H9" s="130" t="s">
        <v>174</v>
      </c>
      <c r="I9" s="131" t="s">
        <v>102</v>
      </c>
      <c r="J9" s="234" t="s">
        <v>102</v>
      </c>
      <c r="K9" s="133" t="s">
        <v>103</v>
      </c>
      <c r="L9" s="207" t="s">
        <v>37</v>
      </c>
    </row>
    <row r="10" spans="1:12" s="65" customFormat="1" ht="40.5" customHeight="1">
      <c r="A10" s="107">
        <v>4</v>
      </c>
      <c r="B10" s="136"/>
      <c r="C10" s="136"/>
      <c r="D10" s="187" t="s">
        <v>97</v>
      </c>
      <c r="E10" s="164" t="s">
        <v>98</v>
      </c>
      <c r="F10" s="165" t="s">
        <v>9</v>
      </c>
      <c r="G10" s="166" t="s">
        <v>99</v>
      </c>
      <c r="H10" s="127" t="s">
        <v>100</v>
      </c>
      <c r="I10" s="120" t="s">
        <v>101</v>
      </c>
      <c r="J10" s="236" t="s">
        <v>102</v>
      </c>
      <c r="K10" s="133" t="s">
        <v>103</v>
      </c>
      <c r="L10" s="207" t="s">
        <v>37</v>
      </c>
    </row>
    <row r="11" spans="1:12" s="129" customFormat="1" ht="40.5" customHeight="1">
      <c r="A11" s="107">
        <v>5</v>
      </c>
      <c r="B11" s="136"/>
      <c r="C11" s="136"/>
      <c r="D11" s="94" t="s">
        <v>177</v>
      </c>
      <c r="E11" s="130" t="s">
        <v>178</v>
      </c>
      <c r="F11" s="131" t="s">
        <v>8</v>
      </c>
      <c r="G11" s="111" t="s">
        <v>180</v>
      </c>
      <c r="H11" s="220" t="s">
        <v>181</v>
      </c>
      <c r="I11" s="221" t="s">
        <v>102</v>
      </c>
      <c r="J11" s="237" t="s">
        <v>102</v>
      </c>
      <c r="K11" s="133" t="s">
        <v>103</v>
      </c>
      <c r="L11" s="207" t="s">
        <v>37</v>
      </c>
    </row>
    <row r="12" spans="1:12" s="65" customFormat="1" ht="40.5" customHeight="1">
      <c r="A12" s="107">
        <v>6</v>
      </c>
      <c r="B12" s="136"/>
      <c r="C12" s="136"/>
      <c r="D12" s="94" t="s">
        <v>177</v>
      </c>
      <c r="E12" s="106" t="s">
        <v>178</v>
      </c>
      <c r="F12" s="131" t="s">
        <v>8</v>
      </c>
      <c r="G12" s="118" t="s">
        <v>184</v>
      </c>
      <c r="H12" s="188" t="s">
        <v>179</v>
      </c>
      <c r="I12" s="107" t="s">
        <v>102</v>
      </c>
      <c r="J12" s="235" t="s">
        <v>102</v>
      </c>
      <c r="K12" s="133" t="s">
        <v>103</v>
      </c>
      <c r="L12" s="207" t="s">
        <v>37</v>
      </c>
    </row>
    <row r="13" spans="1:12" s="65" customFormat="1" ht="40.5" customHeight="1">
      <c r="A13" s="107">
        <v>7</v>
      </c>
      <c r="B13" s="136"/>
      <c r="C13" s="136"/>
      <c r="D13" s="229" t="s">
        <v>104</v>
      </c>
      <c r="E13" s="174" t="s">
        <v>105</v>
      </c>
      <c r="F13" s="131" t="s">
        <v>8</v>
      </c>
      <c r="G13" s="108" t="s">
        <v>175</v>
      </c>
      <c r="H13" s="215" t="s">
        <v>176</v>
      </c>
      <c r="I13" s="230" t="s">
        <v>102</v>
      </c>
      <c r="J13" s="137" t="s">
        <v>102</v>
      </c>
      <c r="K13" s="133" t="s">
        <v>103</v>
      </c>
      <c r="L13" s="207" t="s">
        <v>37</v>
      </c>
    </row>
    <row r="14" spans="1:12" s="65" customFormat="1" ht="40.5" customHeight="1">
      <c r="A14" s="107">
        <v>8</v>
      </c>
      <c r="B14" s="136"/>
      <c r="C14" s="136"/>
      <c r="D14" s="94" t="s">
        <v>78</v>
      </c>
      <c r="E14" s="106" t="s">
        <v>79</v>
      </c>
      <c r="F14" s="107">
        <v>2</v>
      </c>
      <c r="G14" s="193" t="s">
        <v>196</v>
      </c>
      <c r="H14" s="194" t="s">
        <v>197</v>
      </c>
      <c r="I14" s="134" t="s">
        <v>76</v>
      </c>
      <c r="J14" s="235" t="s">
        <v>76</v>
      </c>
      <c r="K14" s="121" t="s">
        <v>77</v>
      </c>
      <c r="L14" s="207" t="s">
        <v>37</v>
      </c>
    </row>
    <row r="15" spans="1:12" s="65" customFormat="1" ht="40.5" customHeight="1">
      <c r="A15" s="107">
        <v>9</v>
      </c>
      <c r="B15" s="117"/>
      <c r="C15" s="117"/>
      <c r="D15" s="94" t="s">
        <v>78</v>
      </c>
      <c r="E15" s="106" t="s">
        <v>79</v>
      </c>
      <c r="F15" s="107">
        <v>2</v>
      </c>
      <c r="G15" s="108" t="s">
        <v>80</v>
      </c>
      <c r="H15" s="106" t="s">
        <v>81</v>
      </c>
      <c r="I15" s="107" t="s">
        <v>76</v>
      </c>
      <c r="J15" s="235" t="s">
        <v>76</v>
      </c>
      <c r="K15" s="121" t="s">
        <v>77</v>
      </c>
      <c r="L15" s="207" t="s">
        <v>37</v>
      </c>
    </row>
    <row r="16" spans="1:12" s="65" customFormat="1" ht="40.5" customHeight="1">
      <c r="A16" s="107">
        <v>10</v>
      </c>
      <c r="B16" s="117"/>
      <c r="C16" s="117"/>
      <c r="D16" s="218" t="s">
        <v>82</v>
      </c>
      <c r="E16" s="106" t="s">
        <v>83</v>
      </c>
      <c r="F16" s="146">
        <v>2</v>
      </c>
      <c r="G16" s="193" t="s">
        <v>196</v>
      </c>
      <c r="H16" s="194" t="s">
        <v>197</v>
      </c>
      <c r="I16" s="134" t="s">
        <v>76</v>
      </c>
      <c r="J16" s="238" t="s">
        <v>76</v>
      </c>
      <c r="K16" s="148" t="s">
        <v>77</v>
      </c>
      <c r="L16" s="207" t="s">
        <v>37</v>
      </c>
    </row>
    <row r="17" spans="1:12" s="65" customFormat="1" ht="40.5" customHeight="1">
      <c r="A17" s="107">
        <v>11</v>
      </c>
      <c r="B17" s="136"/>
      <c r="C17" s="136"/>
      <c r="D17" s="218" t="s">
        <v>82</v>
      </c>
      <c r="E17" s="106" t="s">
        <v>83</v>
      </c>
      <c r="F17" s="146">
        <v>2</v>
      </c>
      <c r="G17" s="108" t="s">
        <v>193</v>
      </c>
      <c r="H17" s="106" t="s">
        <v>194</v>
      </c>
      <c r="I17" s="107" t="s">
        <v>195</v>
      </c>
      <c r="J17" s="238" t="s">
        <v>76</v>
      </c>
      <c r="K17" s="148" t="s">
        <v>77</v>
      </c>
      <c r="L17" s="207" t="s">
        <v>37</v>
      </c>
    </row>
    <row r="18" spans="1:12" s="65" customFormat="1" ht="40.5" customHeight="1">
      <c r="A18" s="107">
        <v>12</v>
      </c>
      <c r="B18" s="136"/>
      <c r="C18" s="136"/>
      <c r="D18" s="128" t="s">
        <v>182</v>
      </c>
      <c r="E18" s="106" t="s">
        <v>183</v>
      </c>
      <c r="F18" s="120" t="s">
        <v>8</v>
      </c>
      <c r="G18" s="118" t="s">
        <v>184</v>
      </c>
      <c r="H18" s="188" t="s">
        <v>179</v>
      </c>
      <c r="I18" s="120" t="s">
        <v>102</v>
      </c>
      <c r="J18" s="239" t="s">
        <v>102</v>
      </c>
      <c r="K18" s="133" t="s">
        <v>103</v>
      </c>
      <c r="L18" s="207" t="s">
        <v>37</v>
      </c>
    </row>
    <row r="19" spans="1:12" s="65" customFormat="1" ht="40.5" customHeight="1">
      <c r="A19" s="107">
        <v>13</v>
      </c>
      <c r="B19" s="136"/>
      <c r="C19" s="136"/>
      <c r="D19" s="125" t="s">
        <v>137</v>
      </c>
      <c r="E19" s="119" t="s">
        <v>138</v>
      </c>
      <c r="F19" s="120">
        <v>2</v>
      </c>
      <c r="G19" s="118" t="s">
        <v>139</v>
      </c>
      <c r="H19" s="119" t="s">
        <v>140</v>
      </c>
      <c r="I19" s="120" t="s">
        <v>141</v>
      </c>
      <c r="J19" s="240" t="s">
        <v>136</v>
      </c>
      <c r="K19" s="121" t="s">
        <v>142</v>
      </c>
      <c r="L19" s="207" t="s">
        <v>37</v>
      </c>
    </row>
    <row r="20" spans="1:12" s="65" customFormat="1" ht="40.5" customHeight="1">
      <c r="A20" s="107">
        <v>14</v>
      </c>
      <c r="B20" s="136"/>
      <c r="C20" s="136"/>
      <c r="D20" s="125" t="s">
        <v>137</v>
      </c>
      <c r="E20" s="119" t="s">
        <v>138</v>
      </c>
      <c r="F20" s="120">
        <v>2</v>
      </c>
      <c r="G20" s="118" t="s">
        <v>154</v>
      </c>
      <c r="H20" s="119" t="s">
        <v>155</v>
      </c>
      <c r="I20" s="120" t="s">
        <v>156</v>
      </c>
      <c r="J20" s="240" t="s">
        <v>136</v>
      </c>
      <c r="K20" s="121" t="s">
        <v>142</v>
      </c>
      <c r="L20" s="207" t="s">
        <v>37</v>
      </c>
    </row>
    <row r="21" spans="1:12" s="65" customFormat="1" ht="40.5" customHeight="1">
      <c r="A21" s="107">
        <v>15</v>
      </c>
      <c r="B21" s="136"/>
      <c r="C21" s="136"/>
      <c r="D21" s="94" t="s">
        <v>106</v>
      </c>
      <c r="E21" s="159" t="s">
        <v>107</v>
      </c>
      <c r="F21" s="93" t="s">
        <v>8</v>
      </c>
      <c r="G21" s="161" t="s">
        <v>90</v>
      </c>
      <c r="H21" s="162" t="s">
        <v>91</v>
      </c>
      <c r="I21" s="163" t="s">
        <v>75</v>
      </c>
      <c r="J21" s="137" t="s">
        <v>136</v>
      </c>
      <c r="K21" s="149" t="s">
        <v>77</v>
      </c>
      <c r="L21" s="207" t="s">
        <v>37</v>
      </c>
    </row>
    <row r="22" spans="1:12" s="65" customFormat="1" ht="40.5" customHeight="1">
      <c r="A22" s="107">
        <v>16</v>
      </c>
      <c r="B22" s="117"/>
      <c r="C22" s="117"/>
      <c r="D22" s="109" t="s">
        <v>198</v>
      </c>
      <c r="E22" s="212" t="s">
        <v>199</v>
      </c>
      <c r="F22" s="213">
        <v>2</v>
      </c>
      <c r="G22" s="214" t="s">
        <v>200</v>
      </c>
      <c r="H22" s="215" t="s">
        <v>201</v>
      </c>
      <c r="I22" s="215" t="s">
        <v>202</v>
      </c>
      <c r="J22" s="237" t="s">
        <v>203</v>
      </c>
      <c r="K22" s="216" t="s">
        <v>204</v>
      </c>
      <c r="L22" s="207" t="s">
        <v>37</v>
      </c>
    </row>
    <row r="23" spans="1:12" s="65" customFormat="1" ht="40.5" customHeight="1">
      <c r="A23" s="107">
        <v>17</v>
      </c>
      <c r="B23" s="136"/>
      <c r="C23" s="136"/>
      <c r="D23" s="175" t="s">
        <v>150</v>
      </c>
      <c r="E23" s="72" t="s">
        <v>151</v>
      </c>
      <c r="F23" s="217">
        <v>2</v>
      </c>
      <c r="G23" s="108" t="s">
        <v>159</v>
      </c>
      <c r="H23" s="176" t="s">
        <v>152</v>
      </c>
      <c r="I23" s="107" t="s">
        <v>153</v>
      </c>
      <c r="J23" s="240" t="s">
        <v>148</v>
      </c>
      <c r="K23" s="173" t="s">
        <v>149</v>
      </c>
      <c r="L23" s="207" t="s">
        <v>37</v>
      </c>
    </row>
    <row r="24" spans="1:12" s="65" customFormat="1" ht="40.5" customHeight="1">
      <c r="A24" s="107">
        <v>18</v>
      </c>
      <c r="B24" s="136"/>
      <c r="C24" s="136"/>
      <c r="D24" s="233" t="s">
        <v>190</v>
      </c>
      <c r="E24" s="206" t="s">
        <v>108</v>
      </c>
      <c r="F24" s="145">
        <v>2</v>
      </c>
      <c r="G24" s="193" t="s">
        <v>191</v>
      </c>
      <c r="H24" s="194" t="s">
        <v>84</v>
      </c>
      <c r="I24" s="134" t="s">
        <v>128</v>
      </c>
      <c r="J24" s="137" t="s">
        <v>136</v>
      </c>
      <c r="K24" s="154" t="s">
        <v>77</v>
      </c>
      <c r="L24" s="207" t="s">
        <v>37</v>
      </c>
    </row>
    <row r="25" spans="1:12" s="65" customFormat="1" ht="40.5" customHeight="1">
      <c r="A25" s="107">
        <v>19</v>
      </c>
      <c r="B25" s="136"/>
      <c r="C25" s="136"/>
      <c r="D25" s="158" t="s">
        <v>88</v>
      </c>
      <c r="E25" s="159" t="s">
        <v>89</v>
      </c>
      <c r="F25" s="160">
        <v>2</v>
      </c>
      <c r="G25" s="155" t="s">
        <v>92</v>
      </c>
      <c r="H25" s="151" t="s">
        <v>93</v>
      </c>
      <c r="I25" s="74" t="s">
        <v>75</v>
      </c>
      <c r="J25" s="137" t="s">
        <v>136</v>
      </c>
      <c r="K25" s="74" t="s">
        <v>77</v>
      </c>
      <c r="L25" s="207" t="s">
        <v>37</v>
      </c>
    </row>
    <row r="26" spans="1:12" s="65" customFormat="1" ht="40.5" customHeight="1">
      <c r="A26" s="107">
        <v>20</v>
      </c>
      <c r="B26" s="136"/>
      <c r="C26" s="136"/>
      <c r="D26" s="125" t="s">
        <v>143</v>
      </c>
      <c r="E26" s="119" t="s">
        <v>144</v>
      </c>
      <c r="F26" s="120" t="s">
        <v>9</v>
      </c>
      <c r="G26" s="171" t="s">
        <v>145</v>
      </c>
      <c r="H26" s="172" t="s">
        <v>146</v>
      </c>
      <c r="I26" s="178" t="s">
        <v>147</v>
      </c>
      <c r="J26" s="240" t="s">
        <v>158</v>
      </c>
      <c r="K26" s="173" t="s">
        <v>149</v>
      </c>
      <c r="L26" s="207" t="s">
        <v>37</v>
      </c>
    </row>
    <row r="27" spans="1:12" s="65" customFormat="1" ht="40.5" customHeight="1">
      <c r="A27" s="107">
        <v>21</v>
      </c>
      <c r="B27" s="136"/>
      <c r="C27" s="136"/>
      <c r="D27" s="94" t="s">
        <v>131</v>
      </c>
      <c r="E27" s="106" t="s">
        <v>132</v>
      </c>
      <c r="F27" s="107" t="s">
        <v>8</v>
      </c>
      <c r="G27" s="108" t="s">
        <v>126</v>
      </c>
      <c r="H27" s="106" t="s">
        <v>127</v>
      </c>
      <c r="I27" s="107" t="s">
        <v>128</v>
      </c>
      <c r="J27" s="235" t="s">
        <v>129</v>
      </c>
      <c r="K27" s="74" t="s">
        <v>130</v>
      </c>
      <c r="L27" s="207" t="s">
        <v>37</v>
      </c>
    </row>
    <row r="28" spans="1:12" s="65" customFormat="1" ht="40.5" customHeight="1">
      <c r="A28" s="107">
        <v>22</v>
      </c>
      <c r="B28" s="136"/>
      <c r="C28" s="136"/>
      <c r="D28" s="94" t="s">
        <v>124</v>
      </c>
      <c r="E28" s="106" t="s">
        <v>125</v>
      </c>
      <c r="F28" s="107" t="s">
        <v>8</v>
      </c>
      <c r="G28" s="108" t="s">
        <v>126</v>
      </c>
      <c r="H28" s="106" t="s">
        <v>127</v>
      </c>
      <c r="I28" s="107" t="s">
        <v>128</v>
      </c>
      <c r="J28" s="235" t="s">
        <v>129</v>
      </c>
      <c r="K28" s="74" t="s">
        <v>130</v>
      </c>
      <c r="L28" s="207" t="s">
        <v>37</v>
      </c>
    </row>
    <row r="29" spans="1:12" s="65" customFormat="1" ht="40.5" customHeight="1">
      <c r="A29" s="107">
        <v>23</v>
      </c>
      <c r="B29" s="136"/>
      <c r="C29" s="136"/>
      <c r="D29" s="94" t="s">
        <v>160</v>
      </c>
      <c r="E29" s="106" t="s">
        <v>161</v>
      </c>
      <c r="F29" s="107">
        <v>3</v>
      </c>
      <c r="G29" s="108" t="s">
        <v>165</v>
      </c>
      <c r="H29" s="106" t="s">
        <v>162</v>
      </c>
      <c r="I29" s="107" t="s">
        <v>163</v>
      </c>
      <c r="J29" s="235" t="s">
        <v>163</v>
      </c>
      <c r="K29" s="74" t="s">
        <v>164</v>
      </c>
      <c r="L29" s="207" t="s">
        <v>37</v>
      </c>
    </row>
    <row r="30" spans="1:12" s="65" customFormat="1" ht="40.5" customHeight="1">
      <c r="A30" s="107">
        <v>24</v>
      </c>
      <c r="B30" s="136"/>
      <c r="C30" s="136"/>
      <c r="D30" s="167" t="s">
        <v>109</v>
      </c>
      <c r="E30" s="84" t="s">
        <v>110</v>
      </c>
      <c r="F30" s="74" t="s">
        <v>8</v>
      </c>
      <c r="G30" s="155" t="s">
        <v>73</v>
      </c>
      <c r="H30" s="151" t="s">
        <v>74</v>
      </c>
      <c r="I30" s="107" t="s">
        <v>75</v>
      </c>
      <c r="J30" s="137" t="s">
        <v>76</v>
      </c>
      <c r="K30" s="133" t="s">
        <v>77</v>
      </c>
      <c r="L30" s="207" t="s">
        <v>37</v>
      </c>
    </row>
    <row r="31" spans="1:12" s="65" customFormat="1" ht="40.5" customHeight="1">
      <c r="A31" s="107">
        <v>25</v>
      </c>
      <c r="B31" s="136"/>
      <c r="C31" s="136"/>
      <c r="D31" s="94" t="s">
        <v>95</v>
      </c>
      <c r="E31" s="159" t="s">
        <v>96</v>
      </c>
      <c r="F31" s="107" t="s">
        <v>9</v>
      </c>
      <c r="G31" s="147" t="s">
        <v>90</v>
      </c>
      <c r="H31" s="227" t="s">
        <v>91</v>
      </c>
      <c r="I31" s="228" t="s">
        <v>75</v>
      </c>
      <c r="J31" s="137" t="s">
        <v>136</v>
      </c>
      <c r="K31" s="148" t="s">
        <v>77</v>
      </c>
      <c r="L31" s="207" t="s">
        <v>37</v>
      </c>
    </row>
    <row r="32" spans="1:12" s="65" customFormat="1" ht="40.5" customHeight="1">
      <c r="A32" s="107">
        <v>26</v>
      </c>
      <c r="B32" s="136"/>
      <c r="C32" s="136"/>
      <c r="D32" s="94" t="s">
        <v>95</v>
      </c>
      <c r="E32" s="159" t="s">
        <v>96</v>
      </c>
      <c r="F32" s="107" t="s">
        <v>9</v>
      </c>
      <c r="G32" s="108" t="s">
        <v>80</v>
      </c>
      <c r="H32" s="106" t="s">
        <v>81</v>
      </c>
      <c r="I32" s="107" t="s">
        <v>76</v>
      </c>
      <c r="J32" s="235" t="s">
        <v>76</v>
      </c>
      <c r="K32" s="121" t="s">
        <v>77</v>
      </c>
      <c r="L32" s="207" t="s">
        <v>37</v>
      </c>
    </row>
    <row r="33" spans="1:12" s="65" customFormat="1" ht="40.5" customHeight="1">
      <c r="A33" s="107">
        <v>27</v>
      </c>
      <c r="B33" s="136"/>
      <c r="C33" s="136"/>
      <c r="D33" s="156" t="s">
        <v>95</v>
      </c>
      <c r="E33" s="159" t="s">
        <v>96</v>
      </c>
      <c r="F33" s="93" t="s">
        <v>9</v>
      </c>
      <c r="G33" s="108" t="s">
        <v>205</v>
      </c>
      <c r="H33" s="92" t="s">
        <v>206</v>
      </c>
      <c r="I33" s="93" t="s">
        <v>207</v>
      </c>
      <c r="J33" s="241" t="s">
        <v>76</v>
      </c>
      <c r="K33" s="154" t="s">
        <v>77</v>
      </c>
      <c r="L33" s="207" t="s">
        <v>37</v>
      </c>
    </row>
    <row r="34" spans="1:12" s="65" customFormat="1" ht="40.5" customHeight="1">
      <c r="A34" s="107">
        <v>28</v>
      </c>
      <c r="B34" s="136"/>
      <c r="C34" s="136"/>
      <c r="D34" s="167" t="s">
        <v>166</v>
      </c>
      <c r="E34" s="174" t="s">
        <v>170</v>
      </c>
      <c r="F34" s="231" t="s">
        <v>8</v>
      </c>
      <c r="G34" s="205" t="s">
        <v>167</v>
      </c>
      <c r="H34" s="232" t="s">
        <v>168</v>
      </c>
      <c r="I34" s="74" t="s">
        <v>169</v>
      </c>
      <c r="J34" s="137" t="s">
        <v>136</v>
      </c>
      <c r="K34" s="74" t="s">
        <v>94</v>
      </c>
      <c r="L34" s="207" t="s">
        <v>37</v>
      </c>
    </row>
    <row r="35" spans="1:12" s="65" customFormat="1" ht="40.5" customHeight="1">
      <c r="A35" s="107">
        <v>29</v>
      </c>
      <c r="B35" s="136"/>
      <c r="C35" s="136"/>
      <c r="D35" s="94" t="s">
        <v>111</v>
      </c>
      <c r="E35" s="159" t="s">
        <v>112</v>
      </c>
      <c r="F35" s="107" t="s">
        <v>87</v>
      </c>
      <c r="G35" s="155" t="s">
        <v>73</v>
      </c>
      <c r="H35" s="151" t="s">
        <v>74</v>
      </c>
      <c r="I35" s="73" t="s">
        <v>75</v>
      </c>
      <c r="J35" s="235" t="s">
        <v>76</v>
      </c>
      <c r="K35" s="153" t="s">
        <v>77</v>
      </c>
      <c r="L35" s="207" t="s">
        <v>37</v>
      </c>
    </row>
    <row r="36" spans="1:12" s="65" customFormat="1" ht="40.5" customHeight="1">
      <c r="A36" s="107">
        <v>30</v>
      </c>
      <c r="B36" s="136"/>
      <c r="C36" s="136"/>
      <c r="D36" s="94" t="s">
        <v>111</v>
      </c>
      <c r="E36" s="159" t="s">
        <v>112</v>
      </c>
      <c r="F36" s="107" t="s">
        <v>87</v>
      </c>
      <c r="G36" s="150" t="s">
        <v>192</v>
      </c>
      <c r="H36" s="151" t="s">
        <v>85</v>
      </c>
      <c r="I36" s="73" t="s">
        <v>86</v>
      </c>
      <c r="J36" s="235" t="s">
        <v>76</v>
      </c>
      <c r="K36" s="148" t="s">
        <v>77</v>
      </c>
      <c r="L36" s="207" t="s">
        <v>37</v>
      </c>
    </row>
    <row r="37" spans="1:10" ht="53.25" customHeight="1">
      <c r="A37" s="86"/>
      <c r="D37" s="87"/>
      <c r="E37" s="87"/>
      <c r="F37" s="87"/>
      <c r="G37" s="87"/>
      <c r="H37" s="87"/>
      <c r="I37" s="88"/>
      <c r="J37" s="88"/>
    </row>
    <row r="38" spans="1:12" s="114" customFormat="1" ht="18.75" customHeight="1">
      <c r="A38" s="113"/>
      <c r="D38" s="114" t="s">
        <v>17</v>
      </c>
      <c r="H38" s="115" t="s">
        <v>71</v>
      </c>
      <c r="I38" s="116"/>
      <c r="J38" s="112"/>
      <c r="K38" s="242"/>
      <c r="L38" s="242"/>
    </row>
    <row r="39" spans="1:12" s="114" customFormat="1" ht="42" customHeight="1">
      <c r="A39" s="113"/>
      <c r="H39" s="115"/>
      <c r="I39" s="116"/>
      <c r="J39" s="112"/>
      <c r="K39" s="242"/>
      <c r="L39" s="242"/>
    </row>
    <row r="40" spans="1:12" s="114" customFormat="1" ht="18.75" customHeight="1">
      <c r="A40" s="113"/>
      <c r="D40" s="114" t="s">
        <v>10</v>
      </c>
      <c r="H40" s="115" t="s">
        <v>223</v>
      </c>
      <c r="I40" s="116"/>
      <c r="J40" s="112"/>
      <c r="K40" s="242"/>
      <c r="L40" s="242"/>
    </row>
    <row r="41" spans="1:12" s="114" customFormat="1" ht="42" customHeight="1">
      <c r="A41" s="113"/>
      <c r="H41" s="1"/>
      <c r="I41" s="116"/>
      <c r="J41" s="112"/>
      <c r="K41" s="242"/>
      <c r="L41" s="242"/>
    </row>
    <row r="42" spans="1:12" s="114" customFormat="1" ht="18.75" customHeight="1">
      <c r="A42" s="113"/>
      <c r="D42" s="114" t="s">
        <v>40</v>
      </c>
      <c r="H42" s="138" t="s">
        <v>218</v>
      </c>
      <c r="I42" s="116"/>
      <c r="J42" s="112"/>
      <c r="K42" s="242"/>
      <c r="L42" s="242"/>
    </row>
    <row r="43" spans="1:12" s="114" customFormat="1" ht="42.75" customHeight="1">
      <c r="A43" s="113"/>
      <c r="H43" s="115"/>
      <c r="I43" s="116"/>
      <c r="J43" s="112"/>
      <c r="K43" s="242"/>
      <c r="L43" s="242"/>
    </row>
    <row r="44" spans="1:12" s="114" customFormat="1" ht="18.75" customHeight="1">
      <c r="A44" s="113"/>
      <c r="D44" s="114" t="s">
        <v>36</v>
      </c>
      <c r="H44" s="116" t="s">
        <v>72</v>
      </c>
      <c r="I44" s="116"/>
      <c r="J44" s="112"/>
      <c r="K44" s="242"/>
      <c r="L44" s="242"/>
    </row>
  </sheetData>
  <sheetProtection/>
  <protectedRanges>
    <protectedRange sqref="K12" name="Диапазон1_3_1_1_3_11_1_1_3_1_1_2_1_3_3_1_1_1_1_1_1_1_1"/>
    <protectedRange sqref="K19" name="Диапазон1_3_1_1_3_11_1_1_3_1_3_1_1_1_1_3_2_1_1_6_3_1"/>
    <protectedRange sqref="K28" name="Диапазон1_3_1_1_3_11_1_1_3_1_1_2_1_3_3_1_1_1_1_1_1_1_1_1"/>
  </protectedRanges>
  <mergeCells count="4">
    <mergeCell ref="A1:L1"/>
    <mergeCell ref="A3:L3"/>
    <mergeCell ref="A4:L4"/>
    <mergeCell ref="A2:L2"/>
  </mergeCells>
  <printOptions/>
  <pageMargins left="0.4724409448818898" right="0.45" top="0.55" bottom="0.58" header="0.1968503937007874" footer="0.15748031496062992"/>
  <pageSetup fitToHeight="0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75" zoomScaleNormal="60" zoomScaleSheetLayoutView="75" zoomScalePageLayoutView="0" workbookViewId="0" topLeftCell="A1">
      <selection activeCell="A6" sqref="A6:AA6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69" customHeight="1">
      <c r="A1" s="253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5.2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:27" s="10" customFormat="1" ht="23.2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27" s="11" customFormat="1" ht="27" customHeight="1">
      <c r="A5" s="258" t="s">
        <v>222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s="95" customFormat="1" ht="18.75" customHeight="1">
      <c r="A6" s="288" t="s">
        <v>217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</row>
    <row r="7" spans="1:26" ht="3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s="17" customFormat="1" ht="15" customHeight="1">
      <c r="A8" s="168" t="s">
        <v>113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6"/>
      <c r="Z8" s="139" t="s">
        <v>70</v>
      </c>
    </row>
    <row r="9" spans="1:27" s="144" customFormat="1" ht="19.5" customHeight="1">
      <c r="A9" s="277" t="s">
        <v>26</v>
      </c>
      <c r="B9" s="272" t="s">
        <v>46</v>
      </c>
      <c r="C9" s="284" t="s">
        <v>13</v>
      </c>
      <c r="D9" s="279" t="s">
        <v>15</v>
      </c>
      <c r="E9" s="279" t="s">
        <v>3</v>
      </c>
      <c r="F9" s="277" t="s">
        <v>14</v>
      </c>
      <c r="G9" s="279" t="s">
        <v>16</v>
      </c>
      <c r="H9" s="279" t="s">
        <v>3</v>
      </c>
      <c r="I9" s="279" t="s">
        <v>4</v>
      </c>
      <c r="J9" s="143"/>
      <c r="K9" s="279" t="s">
        <v>6</v>
      </c>
      <c r="L9" s="280" t="s">
        <v>43</v>
      </c>
      <c r="M9" s="280"/>
      <c r="N9" s="280"/>
      <c r="O9" s="281" t="s">
        <v>215</v>
      </c>
      <c r="P9" s="282"/>
      <c r="Q9" s="282"/>
      <c r="R9" s="282"/>
      <c r="S9" s="282"/>
      <c r="T9" s="282"/>
      <c r="U9" s="283"/>
      <c r="V9" s="272" t="s">
        <v>20</v>
      </c>
      <c r="W9" s="274" t="s">
        <v>55</v>
      </c>
      <c r="X9" s="277"/>
      <c r="Y9" s="272" t="s">
        <v>47</v>
      </c>
      <c r="Z9" s="278" t="s">
        <v>22</v>
      </c>
      <c r="AA9" s="278" t="s">
        <v>23</v>
      </c>
    </row>
    <row r="10" spans="1:27" s="144" customFormat="1" ht="19.5" customHeight="1">
      <c r="A10" s="277"/>
      <c r="B10" s="272"/>
      <c r="C10" s="285"/>
      <c r="D10" s="279"/>
      <c r="E10" s="279"/>
      <c r="F10" s="277"/>
      <c r="G10" s="279"/>
      <c r="H10" s="279"/>
      <c r="I10" s="279"/>
      <c r="J10" s="143"/>
      <c r="K10" s="279"/>
      <c r="L10" s="280" t="s">
        <v>48</v>
      </c>
      <c r="M10" s="280"/>
      <c r="N10" s="280"/>
      <c r="O10" s="281" t="s">
        <v>49</v>
      </c>
      <c r="P10" s="282"/>
      <c r="Q10" s="282"/>
      <c r="R10" s="282"/>
      <c r="S10" s="282"/>
      <c r="T10" s="282"/>
      <c r="U10" s="283"/>
      <c r="V10" s="273"/>
      <c r="W10" s="275"/>
      <c r="X10" s="277"/>
      <c r="Y10" s="272"/>
      <c r="Z10" s="278"/>
      <c r="AA10" s="278"/>
    </row>
    <row r="11" spans="1:27" s="144" customFormat="1" ht="83.25" customHeight="1">
      <c r="A11" s="277"/>
      <c r="B11" s="272"/>
      <c r="C11" s="286"/>
      <c r="D11" s="279"/>
      <c r="E11" s="279"/>
      <c r="F11" s="277"/>
      <c r="G11" s="279"/>
      <c r="H11" s="279"/>
      <c r="I11" s="279"/>
      <c r="J11" s="143"/>
      <c r="K11" s="279"/>
      <c r="L11" s="96" t="s">
        <v>24</v>
      </c>
      <c r="M11" s="97" t="s">
        <v>25</v>
      </c>
      <c r="N11" s="96" t="s">
        <v>26</v>
      </c>
      <c r="O11" s="98" t="s">
        <v>50</v>
      </c>
      <c r="P11" s="98" t="s">
        <v>51</v>
      </c>
      <c r="Q11" s="98" t="s">
        <v>52</v>
      </c>
      <c r="R11" s="98" t="s">
        <v>53</v>
      </c>
      <c r="S11" s="97" t="s">
        <v>24</v>
      </c>
      <c r="T11" s="96" t="s">
        <v>25</v>
      </c>
      <c r="U11" s="96" t="s">
        <v>26</v>
      </c>
      <c r="V11" s="272"/>
      <c r="W11" s="276"/>
      <c r="X11" s="277"/>
      <c r="Y11" s="272"/>
      <c r="Z11" s="278"/>
      <c r="AA11" s="278"/>
    </row>
    <row r="12" spans="1:27" s="105" customFormat="1" ht="39" customHeight="1">
      <c r="A12" s="75">
        <f>RANK(Z12,Z$12:Z$14,0)</f>
        <v>1</v>
      </c>
      <c r="B12" s="99"/>
      <c r="C12" s="67"/>
      <c r="D12" s="177" t="s">
        <v>171</v>
      </c>
      <c r="E12" s="183" t="s">
        <v>172</v>
      </c>
      <c r="F12" s="152">
        <v>3</v>
      </c>
      <c r="G12" s="132" t="s">
        <v>173</v>
      </c>
      <c r="H12" s="157" t="s">
        <v>174</v>
      </c>
      <c r="I12" s="152" t="s">
        <v>102</v>
      </c>
      <c r="J12" s="152" t="s">
        <v>102</v>
      </c>
      <c r="K12" s="154" t="s">
        <v>103</v>
      </c>
      <c r="L12" s="100">
        <v>164</v>
      </c>
      <c r="M12" s="101">
        <f>L12/2.5-IF($W12=1,0.5,IF($W12=2,1,0))</f>
        <v>65.6</v>
      </c>
      <c r="N12" s="78">
        <f>RANK(M12,M$12:M$14,0)</f>
        <v>1</v>
      </c>
      <c r="O12" s="102">
        <v>6.1</v>
      </c>
      <c r="P12" s="102">
        <v>6.2</v>
      </c>
      <c r="Q12" s="102">
        <v>6.5</v>
      </c>
      <c r="R12" s="102">
        <v>6.3</v>
      </c>
      <c r="S12" s="100">
        <f>O12+P12+Q12+R12</f>
        <v>25.1</v>
      </c>
      <c r="T12" s="101">
        <f>S12/0.4-IF($W12=1,0.5,IF($W12=2,1,0))</f>
        <v>62.75</v>
      </c>
      <c r="U12" s="78">
        <f>RANK(T12,T$12:T$14,0)</f>
        <v>1</v>
      </c>
      <c r="V12" s="103"/>
      <c r="W12" s="103"/>
      <c r="X12" s="104"/>
      <c r="Y12" s="104"/>
      <c r="Z12" s="101">
        <f>(M12+T12)/2-IF($V12=1,0.5,IF($V12=2,1.5,0))</f>
        <v>64.175</v>
      </c>
      <c r="AA12" s="110" t="s">
        <v>69</v>
      </c>
    </row>
    <row r="13" spans="1:27" s="105" customFormat="1" ht="39" customHeight="1">
      <c r="A13" s="75">
        <f>RANK(Z13,Z$12:Z$14,0)</f>
        <v>2</v>
      </c>
      <c r="B13" s="99"/>
      <c r="C13" s="67"/>
      <c r="D13" s="184" t="s">
        <v>104</v>
      </c>
      <c r="E13" s="174" t="s">
        <v>105</v>
      </c>
      <c r="F13" s="152" t="s">
        <v>8</v>
      </c>
      <c r="G13" s="108" t="s">
        <v>175</v>
      </c>
      <c r="H13" s="185" t="s">
        <v>176</v>
      </c>
      <c r="I13" s="186" t="s">
        <v>102</v>
      </c>
      <c r="J13" s="74" t="s">
        <v>102</v>
      </c>
      <c r="K13" s="154" t="s">
        <v>103</v>
      </c>
      <c r="L13" s="100">
        <v>156.5</v>
      </c>
      <c r="M13" s="101">
        <f>L13/2.5-IF($W13=1,0.5,IF($W13=2,1,0))</f>
        <v>62.6</v>
      </c>
      <c r="N13" s="78">
        <f>RANK(M13,M$12:M$14,0)</f>
        <v>2</v>
      </c>
      <c r="O13" s="102">
        <v>6.2</v>
      </c>
      <c r="P13" s="102">
        <v>6.1</v>
      </c>
      <c r="Q13" s="102">
        <v>6.1</v>
      </c>
      <c r="R13" s="102">
        <v>6.2</v>
      </c>
      <c r="S13" s="100">
        <f>O13+P13+Q13+R13</f>
        <v>24.599999999999998</v>
      </c>
      <c r="T13" s="101">
        <f>S13/0.4-IF($W13=1,0.5,IF($W13=2,1,0))</f>
        <v>61.49999999999999</v>
      </c>
      <c r="U13" s="78">
        <f>RANK(T13,T$12:T$14,0)</f>
        <v>2</v>
      </c>
      <c r="V13" s="103"/>
      <c r="W13" s="103"/>
      <c r="X13" s="104"/>
      <c r="Y13" s="104"/>
      <c r="Z13" s="101">
        <f>(M13+T13)/2-IF($V13=1,0.5,IF($V13=2,1.5,0))</f>
        <v>62.05</v>
      </c>
      <c r="AA13" s="110" t="s">
        <v>69</v>
      </c>
    </row>
    <row r="14" spans="1:27" s="105" customFormat="1" ht="39" customHeight="1">
      <c r="A14" s="75">
        <f>RANK(Z14,Z$12:Z$14,0)</f>
        <v>3</v>
      </c>
      <c r="B14" s="99"/>
      <c r="C14" s="67"/>
      <c r="D14" s="179" t="s">
        <v>166</v>
      </c>
      <c r="E14" s="174" t="s">
        <v>170</v>
      </c>
      <c r="F14" s="180" t="s">
        <v>8</v>
      </c>
      <c r="G14" s="181" t="s">
        <v>167</v>
      </c>
      <c r="H14" s="182" t="s">
        <v>168</v>
      </c>
      <c r="I14" s="145" t="s">
        <v>169</v>
      </c>
      <c r="J14" s="145" t="s">
        <v>136</v>
      </c>
      <c r="K14" s="145" t="s">
        <v>94</v>
      </c>
      <c r="L14" s="100">
        <v>156</v>
      </c>
      <c r="M14" s="101">
        <f>L14/2.5-IF($W14=1,0.5,IF($W14=2,1,0))</f>
        <v>62.4</v>
      </c>
      <c r="N14" s="78">
        <f>RANK(M14,M$12:M$14,0)</f>
        <v>3</v>
      </c>
      <c r="O14" s="102">
        <v>5.8</v>
      </c>
      <c r="P14" s="102">
        <v>5.7</v>
      </c>
      <c r="Q14" s="102">
        <v>6.2</v>
      </c>
      <c r="R14" s="102">
        <v>5.9</v>
      </c>
      <c r="S14" s="100">
        <f>O14+P14+Q14+R14</f>
        <v>23.6</v>
      </c>
      <c r="T14" s="101">
        <f>S14/0.4-IF($W14=1,0.5,IF($W14=2,1,0))</f>
        <v>59</v>
      </c>
      <c r="U14" s="78">
        <f>RANK(T14,T$12:T$14,0)</f>
        <v>3</v>
      </c>
      <c r="V14" s="103"/>
      <c r="W14" s="103"/>
      <c r="X14" s="104"/>
      <c r="Y14" s="104"/>
      <c r="Z14" s="101">
        <f>(M14+T14)/2-IF($V14=1,0.5,IF($V14=2,1.5,0))</f>
        <v>60.7</v>
      </c>
      <c r="AA14" s="110" t="s">
        <v>69</v>
      </c>
    </row>
    <row r="15" spans="1:26" s="25" customFormat="1" ht="40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9" ht="39.75" customHeight="1">
      <c r="A16" s="34"/>
      <c r="B16" s="34"/>
      <c r="C16" s="34"/>
      <c r="D16" s="114" t="s">
        <v>17</v>
      </c>
      <c r="E16" s="114"/>
      <c r="F16" s="114"/>
      <c r="G16" s="114"/>
      <c r="H16" s="115" t="s">
        <v>122</v>
      </c>
      <c r="I16" s="34"/>
      <c r="K16" s="115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4"/>
      <c r="E17" s="114"/>
      <c r="F17" s="114"/>
      <c r="G17" s="114"/>
      <c r="H17" s="115"/>
      <c r="I17" s="34"/>
      <c r="K17" s="115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9.75" customHeight="1">
      <c r="A18" s="34"/>
      <c r="B18" s="34"/>
      <c r="C18" s="34"/>
      <c r="D18" s="114" t="s">
        <v>10</v>
      </c>
      <c r="E18" s="114"/>
      <c r="F18" s="114"/>
      <c r="G18" s="114"/>
      <c r="H18" s="115" t="s">
        <v>64</v>
      </c>
      <c r="I18" s="34"/>
      <c r="K18" s="115"/>
      <c r="L18" s="35"/>
      <c r="M18" s="39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">
      <selection activeCell="E14" sqref="E14"/>
    </sheetView>
  </sheetViews>
  <sheetFormatPr defaultColWidth="8.8515625" defaultRowHeight="12.75"/>
  <cols>
    <col min="1" max="1" width="28.00390625" style="50" customWidth="1"/>
    <col min="2" max="2" width="19.28125" style="50" customWidth="1"/>
    <col min="3" max="3" width="12.7109375" style="50" customWidth="1"/>
    <col min="4" max="4" width="25.00390625" style="50" customWidth="1"/>
    <col min="5" max="5" width="21.421875" style="50" customWidth="1"/>
    <col min="6" max="16384" width="8.8515625" style="50" customWidth="1"/>
  </cols>
  <sheetData>
    <row r="1" spans="1:12" ht="71.25" customHeight="1">
      <c r="A1" s="289" t="s">
        <v>115</v>
      </c>
      <c r="B1" s="289"/>
      <c r="C1" s="289"/>
      <c r="D1" s="289"/>
      <c r="E1" s="289"/>
      <c r="F1" s="64"/>
      <c r="G1" s="64"/>
      <c r="H1" s="64"/>
      <c r="I1" s="64"/>
      <c r="J1" s="64"/>
      <c r="K1" s="64"/>
      <c r="L1" s="64"/>
    </row>
    <row r="2" spans="1:10" ht="26.25" customHeight="1">
      <c r="A2" s="290" t="s">
        <v>67</v>
      </c>
      <c r="B2" s="290"/>
      <c r="C2" s="290"/>
      <c r="D2" s="290"/>
      <c r="E2" s="290"/>
      <c r="F2" s="49"/>
      <c r="G2" s="49"/>
      <c r="H2" s="49"/>
      <c r="I2" s="49"/>
      <c r="J2" s="49"/>
    </row>
    <row r="3" ht="21.75" customHeight="1">
      <c r="A3" s="51" t="s">
        <v>28</v>
      </c>
    </row>
    <row r="4" spans="1:5" ht="21.75" customHeight="1">
      <c r="A4" s="168" t="s">
        <v>113</v>
      </c>
      <c r="B4" s="91"/>
      <c r="C4" s="91"/>
      <c r="D4" s="91"/>
      <c r="E4" s="169" t="s">
        <v>70</v>
      </c>
    </row>
    <row r="5" spans="1:5" ht="21.75" customHeight="1">
      <c r="A5" s="53" t="s">
        <v>29</v>
      </c>
      <c r="B5" s="68" t="s">
        <v>30</v>
      </c>
      <c r="C5" s="68" t="s">
        <v>31</v>
      </c>
      <c r="D5" s="68" t="s">
        <v>32</v>
      </c>
      <c r="E5" s="68" t="s">
        <v>33</v>
      </c>
    </row>
    <row r="6" spans="1:5" ht="36.75" customHeight="1">
      <c r="A6" s="54" t="s">
        <v>17</v>
      </c>
      <c r="B6" s="54" t="s">
        <v>65</v>
      </c>
      <c r="C6" s="54" t="s">
        <v>54</v>
      </c>
      <c r="D6" s="54" t="s">
        <v>34</v>
      </c>
      <c r="E6" s="54"/>
    </row>
    <row r="7" spans="1:5" ht="36.75" customHeight="1">
      <c r="A7" s="69" t="s">
        <v>61</v>
      </c>
      <c r="B7" s="54" t="s">
        <v>117</v>
      </c>
      <c r="C7" s="54" t="s">
        <v>58</v>
      </c>
      <c r="D7" s="54" t="s">
        <v>35</v>
      </c>
      <c r="E7" s="68"/>
    </row>
    <row r="8" spans="1:5" ht="36.75" customHeight="1">
      <c r="A8" s="69" t="s">
        <v>63</v>
      </c>
      <c r="B8" s="54" t="s">
        <v>212</v>
      </c>
      <c r="C8" s="54" t="s">
        <v>62</v>
      </c>
      <c r="D8" s="54" t="s">
        <v>34</v>
      </c>
      <c r="E8" s="68"/>
    </row>
    <row r="9" spans="1:5" s="83" customFormat="1" ht="36.75" customHeight="1">
      <c r="A9" s="69" t="s">
        <v>44</v>
      </c>
      <c r="B9" s="54" t="s">
        <v>118</v>
      </c>
      <c r="C9" s="54" t="s">
        <v>62</v>
      </c>
      <c r="D9" s="54" t="s">
        <v>116</v>
      </c>
      <c r="E9" s="68"/>
    </row>
    <row r="10" spans="1:5" ht="36.75" customHeight="1">
      <c r="A10" s="69" t="s">
        <v>10</v>
      </c>
      <c r="B10" s="54" t="s">
        <v>41</v>
      </c>
      <c r="C10" s="54" t="s">
        <v>54</v>
      </c>
      <c r="D10" s="54" t="s">
        <v>35</v>
      </c>
      <c r="E10" s="68"/>
    </row>
    <row r="11" spans="1:5" ht="36.75" customHeight="1">
      <c r="A11" s="69" t="s">
        <v>56</v>
      </c>
      <c r="B11" s="54" t="s">
        <v>119</v>
      </c>
      <c r="C11" s="54" t="s">
        <v>57</v>
      </c>
      <c r="D11" s="54" t="s">
        <v>34</v>
      </c>
      <c r="E11" s="68"/>
    </row>
    <row r="12" spans="1:5" ht="36.75" customHeight="1">
      <c r="A12" s="69" t="s">
        <v>36</v>
      </c>
      <c r="B12" s="54" t="s">
        <v>120</v>
      </c>
      <c r="C12" s="54"/>
      <c r="D12" s="54"/>
      <c r="E12" s="68"/>
    </row>
    <row r="15" spans="1:5" ht="12.75">
      <c r="A15" s="1"/>
      <c r="B15" s="2"/>
      <c r="C15" s="1"/>
      <c r="D15" s="1"/>
      <c r="E15" s="1"/>
    </row>
    <row r="16" spans="1:5" ht="12.75">
      <c r="A16" s="1" t="s">
        <v>38</v>
      </c>
      <c r="B16" s="2"/>
      <c r="C16" s="115" t="s">
        <v>121</v>
      </c>
      <c r="D16" s="115"/>
      <c r="E16" s="1"/>
    </row>
    <row r="17" spans="1:5" ht="17.25" customHeight="1">
      <c r="A17" s="1"/>
      <c r="B17" s="2"/>
      <c r="D17" s="1"/>
      <c r="E17" s="1"/>
    </row>
    <row r="18" spans="1:12" ht="84.75" customHeight="1">
      <c r="A18" s="289" t="s">
        <v>115</v>
      </c>
      <c r="B18" s="289"/>
      <c r="C18" s="289"/>
      <c r="D18" s="289"/>
      <c r="E18" s="64"/>
      <c r="F18" s="64"/>
      <c r="G18" s="64"/>
      <c r="H18" s="64"/>
      <c r="I18" s="64"/>
      <c r="J18" s="64"/>
      <c r="K18" s="64"/>
      <c r="L18" s="64"/>
    </row>
    <row r="19" spans="1:10" ht="26.25" customHeight="1">
      <c r="A19" s="290" t="s">
        <v>67</v>
      </c>
      <c r="B19" s="290"/>
      <c r="C19" s="290"/>
      <c r="D19" s="290"/>
      <c r="E19" s="122"/>
      <c r="F19" s="49"/>
      <c r="G19" s="49"/>
      <c r="H19" s="49"/>
      <c r="I19" s="49"/>
      <c r="J19" s="49"/>
    </row>
    <row r="20" spans="1:4" ht="21.75" customHeight="1">
      <c r="A20" s="291" t="s">
        <v>45</v>
      </c>
      <c r="B20" s="291"/>
      <c r="C20" s="291"/>
      <c r="D20" s="291"/>
    </row>
    <row r="21" spans="1:5" ht="33" customHeight="1">
      <c r="A21" s="168" t="s">
        <v>113</v>
      </c>
      <c r="B21" s="90"/>
      <c r="C21" s="90"/>
      <c r="D21" s="169" t="s">
        <v>70</v>
      </c>
      <c r="E21" s="66"/>
    </row>
    <row r="22" spans="1:4" ht="30" customHeight="1">
      <c r="A22" s="53" t="s">
        <v>29</v>
      </c>
      <c r="B22" s="124" t="s">
        <v>30</v>
      </c>
      <c r="C22" s="124" t="s">
        <v>31</v>
      </c>
      <c r="D22" s="124" t="s">
        <v>32</v>
      </c>
    </row>
    <row r="23" spans="1:4" ht="36.75" customHeight="1">
      <c r="A23" s="54" t="s">
        <v>17</v>
      </c>
      <c r="B23" s="54" t="s">
        <v>65</v>
      </c>
      <c r="C23" s="54" t="s">
        <v>54</v>
      </c>
      <c r="D23" s="54" t="s">
        <v>34</v>
      </c>
    </row>
    <row r="24" spans="1:4" ht="36.75" customHeight="1">
      <c r="A24" s="69" t="s">
        <v>61</v>
      </c>
      <c r="B24" s="54" t="s">
        <v>117</v>
      </c>
      <c r="C24" s="54" t="s">
        <v>58</v>
      </c>
      <c r="D24" s="54" t="s">
        <v>35</v>
      </c>
    </row>
    <row r="25" spans="1:4" ht="36.75" customHeight="1">
      <c r="A25" s="69" t="s">
        <v>63</v>
      </c>
      <c r="B25" s="54" t="s">
        <v>212</v>
      </c>
      <c r="C25" s="54" t="s">
        <v>62</v>
      </c>
      <c r="D25" s="54" t="s">
        <v>34</v>
      </c>
    </row>
    <row r="26" spans="1:4" ht="36.75" customHeight="1">
      <c r="A26" s="69" t="s">
        <v>44</v>
      </c>
      <c r="B26" s="54" t="s">
        <v>118</v>
      </c>
      <c r="C26" s="54" t="s">
        <v>62</v>
      </c>
      <c r="D26" s="54" t="s">
        <v>116</v>
      </c>
    </row>
    <row r="27" spans="1:4" s="83" customFormat="1" ht="36.75" customHeight="1">
      <c r="A27" s="69" t="s">
        <v>10</v>
      </c>
      <c r="B27" s="54" t="s">
        <v>41</v>
      </c>
      <c r="C27" s="54" t="s">
        <v>54</v>
      </c>
      <c r="D27" s="54" t="s">
        <v>35</v>
      </c>
    </row>
    <row r="28" spans="1:4" s="83" customFormat="1" ht="36.75" customHeight="1">
      <c r="A28" s="69" t="s">
        <v>36</v>
      </c>
      <c r="B28" s="54" t="s">
        <v>120</v>
      </c>
      <c r="C28" s="54"/>
      <c r="D28" s="54"/>
    </row>
    <row r="29" spans="1:4" ht="24" customHeight="1">
      <c r="A29" s="123"/>
      <c r="B29" s="1"/>
      <c r="C29" s="1"/>
      <c r="D29" s="1"/>
    </row>
    <row r="30" spans="1:3" ht="24" customHeight="1">
      <c r="A30" s="1" t="s">
        <v>38</v>
      </c>
      <c r="B30" s="115"/>
      <c r="C30" s="115" t="s">
        <v>121</v>
      </c>
    </row>
    <row r="31" spans="1:5" ht="24" customHeight="1">
      <c r="A31" s="1"/>
      <c r="B31" s="2"/>
      <c r="C31" s="115"/>
      <c r="D31" s="1"/>
      <c r="E31" s="1"/>
    </row>
    <row r="32" spans="1:5" ht="24" customHeight="1">
      <c r="A32" s="34" t="s">
        <v>10</v>
      </c>
      <c r="B32" s="7"/>
      <c r="C32" s="115" t="s">
        <v>123</v>
      </c>
      <c r="D32" s="7"/>
      <c r="E32" s="1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7874015748031497" right="0.4330708661417323" top="0.35433070866141736" bottom="0.7480314960629921" header="0.31496062992125984" footer="0.31496062992125984"/>
  <pageSetup horizontalDpi="600" verticalDpi="600" orientation="portrait" paperSize="9" scale="8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85" zoomScaleSheetLayoutView="85" zoomScalePageLayoutView="0" workbookViewId="0" topLeftCell="A1">
      <selection activeCell="D15" sqref="D15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66" customHeight="1">
      <c r="A1" s="253" t="s">
        <v>115</v>
      </c>
      <c r="B1" s="266"/>
      <c r="C1" s="266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8" customHeight="1">
      <c r="A2" s="255" t="s">
        <v>60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s="10" customFormat="1" ht="15.7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11" customFormat="1" ht="21" customHeight="1">
      <c r="A5" s="258" t="s">
        <v>59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</row>
    <row r="6" spans="1:26" s="11" customFormat="1" ht="4.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s="85" customFormat="1" ht="18.75" customHeight="1">
      <c r="A7" s="260" t="s">
        <v>224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ht="3.7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</row>
    <row r="9" spans="1:26" s="17" customFormat="1" ht="15" customHeight="1">
      <c r="A9" s="168" t="s">
        <v>113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39" t="s">
        <v>70</v>
      </c>
      <c r="Z9" s="19"/>
    </row>
    <row r="10" spans="1:26" s="20" customFormat="1" ht="19.5" customHeight="1">
      <c r="A10" s="261" t="s">
        <v>26</v>
      </c>
      <c r="B10" s="262" t="s">
        <v>2</v>
      </c>
      <c r="C10" s="251" t="s">
        <v>13</v>
      </c>
      <c r="D10" s="263" t="s">
        <v>15</v>
      </c>
      <c r="E10" s="263" t="s">
        <v>3</v>
      </c>
      <c r="F10" s="261" t="s">
        <v>14</v>
      </c>
      <c r="G10" s="263" t="s">
        <v>16</v>
      </c>
      <c r="H10" s="263" t="s">
        <v>3</v>
      </c>
      <c r="I10" s="263" t="s">
        <v>4</v>
      </c>
      <c r="J10" s="190"/>
      <c r="K10" s="263" t="s">
        <v>6</v>
      </c>
      <c r="L10" s="264" t="s">
        <v>18</v>
      </c>
      <c r="M10" s="264"/>
      <c r="N10" s="264"/>
      <c r="O10" s="264" t="s">
        <v>19</v>
      </c>
      <c r="P10" s="264"/>
      <c r="Q10" s="264"/>
      <c r="R10" s="264" t="s">
        <v>39</v>
      </c>
      <c r="S10" s="264"/>
      <c r="T10" s="264"/>
      <c r="U10" s="249" t="s">
        <v>20</v>
      </c>
      <c r="V10" s="251" t="s">
        <v>55</v>
      </c>
      <c r="W10" s="261" t="s">
        <v>21</v>
      </c>
      <c r="X10" s="262" t="s">
        <v>42</v>
      </c>
      <c r="Y10" s="265" t="s">
        <v>22</v>
      </c>
      <c r="Z10" s="265" t="s">
        <v>23</v>
      </c>
    </row>
    <row r="11" spans="1:26" s="20" customFormat="1" ht="51" customHeight="1">
      <c r="A11" s="261"/>
      <c r="B11" s="262"/>
      <c r="C11" s="252"/>
      <c r="D11" s="263"/>
      <c r="E11" s="263"/>
      <c r="F11" s="261"/>
      <c r="G11" s="263"/>
      <c r="H11" s="263"/>
      <c r="I11" s="263"/>
      <c r="J11" s="190"/>
      <c r="K11" s="263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0"/>
      <c r="V11" s="252"/>
      <c r="W11" s="261"/>
      <c r="X11" s="262"/>
      <c r="Y11" s="265"/>
      <c r="Z11" s="265"/>
    </row>
    <row r="12" spans="1:26" s="82" customFormat="1" ht="42" customHeight="1">
      <c r="A12" s="75">
        <f>RANK(Y12,Y$12:Y$13,0)</f>
        <v>1</v>
      </c>
      <c r="B12" s="24"/>
      <c r="C12" s="67"/>
      <c r="D12" s="109" t="s">
        <v>198</v>
      </c>
      <c r="E12" s="212" t="s">
        <v>199</v>
      </c>
      <c r="F12" s="213">
        <v>2</v>
      </c>
      <c r="G12" s="214" t="s">
        <v>200</v>
      </c>
      <c r="H12" s="215" t="s">
        <v>201</v>
      </c>
      <c r="I12" s="215" t="s">
        <v>202</v>
      </c>
      <c r="J12" s="71" t="s">
        <v>203</v>
      </c>
      <c r="K12" s="216" t="s">
        <v>204</v>
      </c>
      <c r="L12" s="76">
        <v>212</v>
      </c>
      <c r="M12" s="77">
        <f>L12/3.4-IF($U12=1,2)-IF($V12=1,0.5,IF($V12=2,1,0))</f>
        <v>62.35294117647059</v>
      </c>
      <c r="N12" s="78">
        <f>RANK(M12,M$12:M$13,0)</f>
        <v>1</v>
      </c>
      <c r="O12" s="76">
        <v>211</v>
      </c>
      <c r="P12" s="77">
        <f>O12/3.4-IF($U12=1,2)-IF($V12=1,0.5,IF($V12=2,1,0))</f>
        <v>62.05882352941177</v>
      </c>
      <c r="Q12" s="78">
        <f>RANK(P12,P$12:P$13,0)</f>
        <v>1</v>
      </c>
      <c r="R12" s="76">
        <v>213</v>
      </c>
      <c r="S12" s="77">
        <f>R12/3.4-IF($U12=1,2)-IF($V12=1,0.5,IF($V12=2,1,0))</f>
        <v>62.64705882352941</v>
      </c>
      <c r="T12" s="78">
        <f>RANK(S12,S$12:S$13,0)</f>
        <v>1</v>
      </c>
      <c r="U12" s="79"/>
      <c r="V12" s="79"/>
      <c r="W12" s="76">
        <f>L12+O12+R12</f>
        <v>636</v>
      </c>
      <c r="X12" s="80"/>
      <c r="Y12" s="77">
        <f>ROUND(SUM(M12,P12,S12)/3,3)</f>
        <v>62.353</v>
      </c>
      <c r="Z12" s="81" t="s">
        <v>69</v>
      </c>
    </row>
    <row r="13" spans="1:26" s="82" customFormat="1" ht="42" customHeight="1">
      <c r="A13" s="75">
        <f>RANK(Y13,Y$12:Y$13,0)</f>
        <v>2</v>
      </c>
      <c r="B13" s="24"/>
      <c r="C13" s="67"/>
      <c r="D13" s="202" t="s">
        <v>190</v>
      </c>
      <c r="E13" s="195" t="s">
        <v>108</v>
      </c>
      <c r="F13" s="196">
        <v>2</v>
      </c>
      <c r="G13" s="197" t="s">
        <v>191</v>
      </c>
      <c r="H13" s="198" t="s">
        <v>84</v>
      </c>
      <c r="I13" s="199" t="s">
        <v>128</v>
      </c>
      <c r="J13" s="200" t="s">
        <v>136</v>
      </c>
      <c r="K13" s="201" t="s">
        <v>77</v>
      </c>
      <c r="L13" s="76">
        <v>196</v>
      </c>
      <c r="M13" s="77">
        <f>L13/3.4-IF($U13=1,2)-IF($V13=1,0.5,IF($V13=2,1,0))</f>
        <v>57.64705882352941</v>
      </c>
      <c r="N13" s="78">
        <f>RANK(M13,M$12:M$13,0)</f>
        <v>2</v>
      </c>
      <c r="O13" s="76">
        <v>199.5</v>
      </c>
      <c r="P13" s="77">
        <f>O13/3.4-IF($U13=1,2)-IF($V13=1,0.5,IF($V13=2,1,0))</f>
        <v>58.6764705882353</v>
      </c>
      <c r="Q13" s="78">
        <f>RANK(P13,P$12:P$13,0)</f>
        <v>2</v>
      </c>
      <c r="R13" s="76">
        <v>200.5</v>
      </c>
      <c r="S13" s="77">
        <f>R13/3.4-IF($U13=1,2)-IF($V13=1,0.5,IF($V13=2,1,0))</f>
        <v>58.970588235294116</v>
      </c>
      <c r="T13" s="78">
        <f>RANK(S13,S$12:S$13,0)</f>
        <v>2</v>
      </c>
      <c r="U13" s="79"/>
      <c r="V13" s="79"/>
      <c r="W13" s="76">
        <f>L13+O13+R13</f>
        <v>596</v>
      </c>
      <c r="X13" s="80"/>
      <c r="Y13" s="77">
        <f>ROUND(SUM(M13,P13,S13)/3,3)</f>
        <v>58.431</v>
      </c>
      <c r="Z13" s="81" t="s">
        <v>69</v>
      </c>
    </row>
    <row r="14" spans="1:26" s="25" customFormat="1" ht="49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4" t="s">
        <v>17</v>
      </c>
      <c r="E15" s="114"/>
      <c r="F15" s="114"/>
      <c r="G15" s="114"/>
      <c r="H15" s="115" t="s">
        <v>122</v>
      </c>
      <c r="I15" s="34"/>
      <c r="K15" s="115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4"/>
      <c r="E16" s="114"/>
      <c r="F16" s="114"/>
      <c r="G16" s="114"/>
      <c r="H16" s="115"/>
      <c r="I16" s="34"/>
      <c r="K16" s="115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4" t="s">
        <v>10</v>
      </c>
      <c r="E17" s="114"/>
      <c r="F17" s="114"/>
      <c r="G17" s="114"/>
      <c r="H17" s="115" t="s">
        <v>64</v>
      </c>
      <c r="I17" s="34"/>
      <c r="K17" s="115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</sheetData>
  <sheetProtection/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view="pageBreakPreview" zoomScale="85" zoomScaleSheetLayoutView="85" zoomScalePageLayoutView="0" workbookViewId="0" topLeftCell="A1">
      <selection activeCell="E9" sqref="E9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66" customHeight="1">
      <c r="A1" s="253" t="s">
        <v>115</v>
      </c>
      <c r="B1" s="266"/>
      <c r="C1" s="266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8" customHeight="1">
      <c r="A2" s="255" t="s">
        <v>209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s="10" customFormat="1" ht="15.7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11" customFormat="1" ht="21" customHeight="1">
      <c r="A5" s="258" t="s">
        <v>208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</row>
    <row r="6" spans="1:26" s="11" customFormat="1" ht="4.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s="85" customFormat="1" ht="18.75" customHeight="1">
      <c r="A7" s="260" t="s">
        <v>225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ht="3.7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</row>
    <row r="9" spans="1:26" s="17" customFormat="1" ht="15" customHeight="1">
      <c r="A9" s="168" t="s">
        <v>113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39" t="s">
        <v>70</v>
      </c>
      <c r="Z9" s="19"/>
    </row>
    <row r="10" spans="1:26" s="20" customFormat="1" ht="19.5" customHeight="1">
      <c r="A10" s="261" t="s">
        <v>26</v>
      </c>
      <c r="B10" s="262" t="s">
        <v>2</v>
      </c>
      <c r="C10" s="251" t="s">
        <v>13</v>
      </c>
      <c r="D10" s="263" t="s">
        <v>15</v>
      </c>
      <c r="E10" s="263" t="s">
        <v>3</v>
      </c>
      <c r="F10" s="261" t="s">
        <v>14</v>
      </c>
      <c r="G10" s="263" t="s">
        <v>16</v>
      </c>
      <c r="H10" s="263" t="s">
        <v>3</v>
      </c>
      <c r="I10" s="263" t="s">
        <v>4</v>
      </c>
      <c r="J10" s="190"/>
      <c r="K10" s="263" t="s">
        <v>6</v>
      </c>
      <c r="L10" s="264" t="s">
        <v>18</v>
      </c>
      <c r="M10" s="264"/>
      <c r="N10" s="264"/>
      <c r="O10" s="264" t="s">
        <v>19</v>
      </c>
      <c r="P10" s="264"/>
      <c r="Q10" s="264"/>
      <c r="R10" s="264" t="s">
        <v>39</v>
      </c>
      <c r="S10" s="264"/>
      <c r="T10" s="264"/>
      <c r="U10" s="249" t="s">
        <v>20</v>
      </c>
      <c r="V10" s="251" t="s">
        <v>55</v>
      </c>
      <c r="W10" s="261" t="s">
        <v>21</v>
      </c>
      <c r="X10" s="262" t="s">
        <v>42</v>
      </c>
      <c r="Y10" s="265" t="s">
        <v>22</v>
      </c>
      <c r="Z10" s="265" t="s">
        <v>23</v>
      </c>
    </row>
    <row r="11" spans="1:26" s="20" customFormat="1" ht="51" customHeight="1">
      <c r="A11" s="261"/>
      <c r="B11" s="262"/>
      <c r="C11" s="252"/>
      <c r="D11" s="263"/>
      <c r="E11" s="263"/>
      <c r="F11" s="261"/>
      <c r="G11" s="263"/>
      <c r="H11" s="263"/>
      <c r="I11" s="263"/>
      <c r="J11" s="190"/>
      <c r="K11" s="263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0"/>
      <c r="V11" s="252"/>
      <c r="W11" s="261"/>
      <c r="X11" s="262"/>
      <c r="Y11" s="265"/>
      <c r="Z11" s="265"/>
    </row>
    <row r="12" spans="1:26" s="82" customFormat="1" ht="42" customHeight="1">
      <c r="A12" s="75">
        <f aca="true" t="shared" si="0" ref="A12:A19">RANK(Y12,Y$12:Y$19,0)</f>
        <v>1</v>
      </c>
      <c r="B12" s="203"/>
      <c r="C12" s="204"/>
      <c r="D12" s="94" t="s">
        <v>177</v>
      </c>
      <c r="E12" s="130" t="s">
        <v>178</v>
      </c>
      <c r="F12" s="131" t="s">
        <v>8</v>
      </c>
      <c r="G12" s="111" t="s">
        <v>180</v>
      </c>
      <c r="H12" s="220" t="s">
        <v>181</v>
      </c>
      <c r="I12" s="221" t="s">
        <v>102</v>
      </c>
      <c r="J12" s="71" t="s">
        <v>102</v>
      </c>
      <c r="K12" s="133" t="s">
        <v>103</v>
      </c>
      <c r="L12" s="76">
        <v>188.5</v>
      </c>
      <c r="M12" s="77">
        <f aca="true" t="shared" si="1" ref="M12:M19">L12/3-IF($U12=1,0.5,IF($U12=2,1.5,0))-IF($V12=1,0.5,IF($V12=2,1,0))</f>
        <v>62.833333333333336</v>
      </c>
      <c r="N12" s="78">
        <f aca="true" t="shared" si="2" ref="N12:N19">RANK(M12,M$12:M$19,0)</f>
        <v>3</v>
      </c>
      <c r="O12" s="76">
        <v>194</v>
      </c>
      <c r="P12" s="77">
        <f aca="true" t="shared" si="3" ref="P12:P19">O12/3-IF($U12=1,0.5,IF($U12=2,1.5,0))-IF($V12=1,0.5,IF($V12=2,1,0))</f>
        <v>64.66666666666667</v>
      </c>
      <c r="Q12" s="78">
        <f aca="true" t="shared" si="4" ref="Q12:Q19">RANK(P12,P$12:P$19,0)</f>
        <v>1</v>
      </c>
      <c r="R12" s="76">
        <v>188.5</v>
      </c>
      <c r="S12" s="77">
        <f aca="true" t="shared" si="5" ref="S12:S19">R12/3-IF($U12=1,0.5,IF($U12=2,1.5,0))-IF($V12=1,0.5,IF($V12=2,1,0))</f>
        <v>62.833333333333336</v>
      </c>
      <c r="T12" s="78">
        <f aca="true" t="shared" si="6" ref="T12:T19">RANK(S12,S$12:S$19,0)</f>
        <v>1</v>
      </c>
      <c r="U12" s="79"/>
      <c r="V12" s="79"/>
      <c r="W12" s="76">
        <f aca="true" t="shared" si="7" ref="W12:W19">L12+O12+R12</f>
        <v>571</v>
      </c>
      <c r="X12" s="80"/>
      <c r="Y12" s="77">
        <f aca="true" t="shared" si="8" ref="Y12:Y19">ROUND(SUM(M12,P12,S12)/3,3)</f>
        <v>63.444</v>
      </c>
      <c r="Z12" s="81">
        <v>2</v>
      </c>
    </row>
    <row r="13" spans="1:26" s="82" customFormat="1" ht="42" customHeight="1">
      <c r="A13" s="75">
        <f t="shared" si="0"/>
        <v>2</v>
      </c>
      <c r="B13" s="24"/>
      <c r="C13" s="67"/>
      <c r="D13" s="109" t="s">
        <v>185</v>
      </c>
      <c r="E13" s="106" t="s">
        <v>186</v>
      </c>
      <c r="F13" s="107">
        <v>2</v>
      </c>
      <c r="G13" s="108" t="s">
        <v>220</v>
      </c>
      <c r="H13" s="106" t="s">
        <v>187</v>
      </c>
      <c r="I13" s="107" t="s">
        <v>102</v>
      </c>
      <c r="J13" s="107" t="s">
        <v>102</v>
      </c>
      <c r="K13" s="133" t="s">
        <v>103</v>
      </c>
      <c r="L13" s="76">
        <v>194</v>
      </c>
      <c r="M13" s="77">
        <f t="shared" si="1"/>
        <v>64.16666666666667</v>
      </c>
      <c r="N13" s="78">
        <f t="shared" si="2"/>
        <v>1</v>
      </c>
      <c r="O13" s="76">
        <v>186</v>
      </c>
      <c r="P13" s="77">
        <f t="shared" si="3"/>
        <v>61.5</v>
      </c>
      <c r="Q13" s="78">
        <f t="shared" si="4"/>
        <v>3</v>
      </c>
      <c r="R13" s="76">
        <v>188.5</v>
      </c>
      <c r="S13" s="77">
        <f t="shared" si="5"/>
        <v>62.333333333333336</v>
      </c>
      <c r="T13" s="78">
        <f t="shared" si="6"/>
        <v>3</v>
      </c>
      <c r="U13" s="79">
        <v>1</v>
      </c>
      <c r="V13" s="79"/>
      <c r="W13" s="76">
        <f t="shared" si="7"/>
        <v>568.5</v>
      </c>
      <c r="X13" s="80"/>
      <c r="Y13" s="77">
        <f t="shared" si="8"/>
        <v>62.667</v>
      </c>
      <c r="Z13" s="81">
        <v>2</v>
      </c>
    </row>
    <row r="14" spans="1:26" s="82" customFormat="1" ht="42" customHeight="1">
      <c r="A14" s="75">
        <f t="shared" si="0"/>
        <v>3</v>
      </c>
      <c r="B14" s="24"/>
      <c r="C14" s="67"/>
      <c r="D14" s="175" t="s">
        <v>150</v>
      </c>
      <c r="E14" s="72" t="s">
        <v>151</v>
      </c>
      <c r="F14" s="217">
        <v>2</v>
      </c>
      <c r="G14" s="108" t="s">
        <v>159</v>
      </c>
      <c r="H14" s="176" t="s">
        <v>152</v>
      </c>
      <c r="I14" s="107" t="s">
        <v>153</v>
      </c>
      <c r="J14" s="170" t="s">
        <v>148</v>
      </c>
      <c r="K14" s="173" t="s">
        <v>149</v>
      </c>
      <c r="L14" s="76">
        <v>189</v>
      </c>
      <c r="M14" s="77">
        <f t="shared" si="1"/>
        <v>63</v>
      </c>
      <c r="N14" s="78">
        <f t="shared" si="2"/>
        <v>2</v>
      </c>
      <c r="O14" s="76">
        <v>186</v>
      </c>
      <c r="P14" s="77">
        <f t="shared" si="3"/>
        <v>62</v>
      </c>
      <c r="Q14" s="78">
        <f t="shared" si="4"/>
        <v>2</v>
      </c>
      <c r="R14" s="76">
        <v>188</v>
      </c>
      <c r="S14" s="77">
        <f t="shared" si="5"/>
        <v>62.666666666666664</v>
      </c>
      <c r="T14" s="78">
        <f t="shared" si="6"/>
        <v>2</v>
      </c>
      <c r="U14" s="79"/>
      <c r="V14" s="79"/>
      <c r="W14" s="76">
        <f t="shared" si="7"/>
        <v>563</v>
      </c>
      <c r="X14" s="80"/>
      <c r="Y14" s="77">
        <f t="shared" si="8"/>
        <v>62.556</v>
      </c>
      <c r="Z14" s="81">
        <v>2</v>
      </c>
    </row>
    <row r="15" spans="1:26" s="82" customFormat="1" ht="42" customHeight="1">
      <c r="A15" s="75">
        <f t="shared" si="0"/>
        <v>4</v>
      </c>
      <c r="B15" s="24"/>
      <c r="C15" s="67"/>
      <c r="D15" s="94" t="s">
        <v>78</v>
      </c>
      <c r="E15" s="106" t="s">
        <v>79</v>
      </c>
      <c r="F15" s="107">
        <v>2</v>
      </c>
      <c r="G15" s="193" t="s">
        <v>196</v>
      </c>
      <c r="H15" s="194" t="s">
        <v>197</v>
      </c>
      <c r="I15" s="134" t="s">
        <v>76</v>
      </c>
      <c r="J15" s="107" t="s">
        <v>76</v>
      </c>
      <c r="K15" s="121" t="s">
        <v>77</v>
      </c>
      <c r="L15" s="76">
        <v>179.5</v>
      </c>
      <c r="M15" s="77">
        <f t="shared" si="1"/>
        <v>59.833333333333336</v>
      </c>
      <c r="N15" s="78">
        <f t="shared" si="2"/>
        <v>5</v>
      </c>
      <c r="O15" s="76">
        <v>181.5</v>
      </c>
      <c r="P15" s="77">
        <f t="shared" si="3"/>
        <v>60.5</v>
      </c>
      <c r="Q15" s="78">
        <f t="shared" si="4"/>
        <v>4</v>
      </c>
      <c r="R15" s="76">
        <v>182.5</v>
      </c>
      <c r="S15" s="77">
        <f t="shared" si="5"/>
        <v>60.833333333333336</v>
      </c>
      <c r="T15" s="78">
        <f t="shared" si="6"/>
        <v>4</v>
      </c>
      <c r="U15" s="79"/>
      <c r="V15" s="79"/>
      <c r="W15" s="76">
        <f t="shared" si="7"/>
        <v>543.5</v>
      </c>
      <c r="X15" s="80"/>
      <c r="Y15" s="77">
        <f t="shared" si="8"/>
        <v>60.389</v>
      </c>
      <c r="Z15" s="81">
        <v>3</v>
      </c>
    </row>
    <row r="16" spans="1:26" s="82" customFormat="1" ht="42" customHeight="1">
      <c r="A16" s="75">
        <f t="shared" si="0"/>
        <v>5</v>
      </c>
      <c r="B16" s="24"/>
      <c r="C16" s="67"/>
      <c r="D16" s="218" t="s">
        <v>82</v>
      </c>
      <c r="E16" s="106" t="s">
        <v>83</v>
      </c>
      <c r="F16" s="146">
        <v>2</v>
      </c>
      <c r="G16" s="193" t="s">
        <v>196</v>
      </c>
      <c r="H16" s="194" t="s">
        <v>197</v>
      </c>
      <c r="I16" s="134" t="s">
        <v>76</v>
      </c>
      <c r="J16" s="219" t="s">
        <v>76</v>
      </c>
      <c r="K16" s="148" t="s">
        <v>77</v>
      </c>
      <c r="L16" s="76">
        <v>179</v>
      </c>
      <c r="M16" s="77">
        <f t="shared" si="1"/>
        <v>59.666666666666664</v>
      </c>
      <c r="N16" s="78">
        <f t="shared" si="2"/>
        <v>6</v>
      </c>
      <c r="O16" s="76">
        <v>178.5</v>
      </c>
      <c r="P16" s="77">
        <f t="shared" si="3"/>
        <v>59.5</v>
      </c>
      <c r="Q16" s="78">
        <f t="shared" si="4"/>
        <v>5</v>
      </c>
      <c r="R16" s="76">
        <v>177</v>
      </c>
      <c r="S16" s="77">
        <f t="shared" si="5"/>
        <v>59</v>
      </c>
      <c r="T16" s="78">
        <f t="shared" si="6"/>
        <v>5</v>
      </c>
      <c r="U16" s="79"/>
      <c r="V16" s="79"/>
      <c r="W16" s="76">
        <f t="shared" si="7"/>
        <v>534.5</v>
      </c>
      <c r="X16" s="80"/>
      <c r="Y16" s="77">
        <f t="shared" si="8"/>
        <v>59.389</v>
      </c>
      <c r="Z16" s="81" t="s">
        <v>9</v>
      </c>
    </row>
    <row r="17" spans="1:26" s="82" customFormat="1" ht="42" customHeight="1">
      <c r="A17" s="75">
        <f t="shared" si="0"/>
        <v>6</v>
      </c>
      <c r="B17" s="24"/>
      <c r="C17" s="67"/>
      <c r="D17" s="218" t="s">
        <v>82</v>
      </c>
      <c r="E17" s="106" t="s">
        <v>83</v>
      </c>
      <c r="F17" s="146">
        <v>2</v>
      </c>
      <c r="G17" s="108" t="s">
        <v>193</v>
      </c>
      <c r="H17" s="106" t="s">
        <v>194</v>
      </c>
      <c r="I17" s="107" t="s">
        <v>195</v>
      </c>
      <c r="J17" s="219" t="s">
        <v>76</v>
      </c>
      <c r="K17" s="148" t="s">
        <v>77</v>
      </c>
      <c r="L17" s="76">
        <v>181.5</v>
      </c>
      <c r="M17" s="77">
        <f t="shared" si="1"/>
        <v>60.5</v>
      </c>
      <c r="N17" s="78">
        <f t="shared" si="2"/>
        <v>4</v>
      </c>
      <c r="O17" s="76">
        <v>177.5</v>
      </c>
      <c r="P17" s="77">
        <f t="shared" si="3"/>
        <v>59.166666666666664</v>
      </c>
      <c r="Q17" s="78">
        <f t="shared" si="4"/>
        <v>6</v>
      </c>
      <c r="R17" s="76">
        <v>174</v>
      </c>
      <c r="S17" s="77">
        <f t="shared" si="5"/>
        <v>58</v>
      </c>
      <c r="T17" s="78">
        <f t="shared" si="6"/>
        <v>6</v>
      </c>
      <c r="U17" s="79"/>
      <c r="V17" s="79"/>
      <c r="W17" s="76">
        <f t="shared" si="7"/>
        <v>533</v>
      </c>
      <c r="X17" s="80"/>
      <c r="Y17" s="77">
        <f t="shared" si="8"/>
        <v>59.222</v>
      </c>
      <c r="Z17" s="81" t="s">
        <v>9</v>
      </c>
    </row>
    <row r="18" spans="1:26" s="82" customFormat="1" ht="42" customHeight="1">
      <c r="A18" s="75">
        <f t="shared" si="0"/>
        <v>7</v>
      </c>
      <c r="B18" s="24"/>
      <c r="C18" s="67"/>
      <c r="D18" s="94" t="s">
        <v>78</v>
      </c>
      <c r="E18" s="106" t="s">
        <v>79</v>
      </c>
      <c r="F18" s="107">
        <v>2</v>
      </c>
      <c r="G18" s="108" t="s">
        <v>80</v>
      </c>
      <c r="H18" s="106" t="s">
        <v>81</v>
      </c>
      <c r="I18" s="107" t="s">
        <v>76</v>
      </c>
      <c r="J18" s="107" t="s">
        <v>76</v>
      </c>
      <c r="K18" s="121" t="s">
        <v>77</v>
      </c>
      <c r="L18" s="76">
        <v>168.5</v>
      </c>
      <c r="M18" s="77">
        <f t="shared" si="1"/>
        <v>56.166666666666664</v>
      </c>
      <c r="N18" s="78">
        <f t="shared" si="2"/>
        <v>7</v>
      </c>
      <c r="O18" s="76">
        <v>172</v>
      </c>
      <c r="P18" s="77">
        <f t="shared" si="3"/>
        <v>57.333333333333336</v>
      </c>
      <c r="Q18" s="78">
        <f t="shared" si="4"/>
        <v>7</v>
      </c>
      <c r="R18" s="76">
        <v>163.5</v>
      </c>
      <c r="S18" s="77">
        <f t="shared" si="5"/>
        <v>54.5</v>
      </c>
      <c r="T18" s="78">
        <f t="shared" si="6"/>
        <v>8</v>
      </c>
      <c r="U18" s="79"/>
      <c r="V18" s="79"/>
      <c r="W18" s="76">
        <f t="shared" si="7"/>
        <v>504</v>
      </c>
      <c r="X18" s="80"/>
      <c r="Y18" s="77">
        <f t="shared" si="8"/>
        <v>56</v>
      </c>
      <c r="Z18" s="81" t="s">
        <v>87</v>
      </c>
    </row>
    <row r="19" spans="1:29" s="211" customFormat="1" ht="42" customHeight="1">
      <c r="A19" s="75">
        <f t="shared" si="0"/>
        <v>8</v>
      </c>
      <c r="B19" s="24"/>
      <c r="C19" s="67"/>
      <c r="D19" s="94" t="s">
        <v>111</v>
      </c>
      <c r="E19" s="159" t="s">
        <v>112</v>
      </c>
      <c r="F19" s="107" t="s">
        <v>87</v>
      </c>
      <c r="G19" s="155" t="s">
        <v>73</v>
      </c>
      <c r="H19" s="151" t="s">
        <v>74</v>
      </c>
      <c r="I19" s="73" t="s">
        <v>75</v>
      </c>
      <c r="J19" s="107" t="s">
        <v>76</v>
      </c>
      <c r="K19" s="153" t="s">
        <v>77</v>
      </c>
      <c r="L19" s="76">
        <v>168.5</v>
      </c>
      <c r="M19" s="77">
        <f t="shared" si="1"/>
        <v>56.166666666666664</v>
      </c>
      <c r="N19" s="78">
        <f t="shared" si="2"/>
        <v>7</v>
      </c>
      <c r="O19" s="76">
        <v>165</v>
      </c>
      <c r="P19" s="77">
        <f t="shared" si="3"/>
        <v>55</v>
      </c>
      <c r="Q19" s="78">
        <f t="shared" si="4"/>
        <v>8</v>
      </c>
      <c r="R19" s="76">
        <v>165</v>
      </c>
      <c r="S19" s="77">
        <f t="shared" si="5"/>
        <v>55</v>
      </c>
      <c r="T19" s="78">
        <f t="shared" si="6"/>
        <v>7</v>
      </c>
      <c r="U19" s="79"/>
      <c r="V19" s="79"/>
      <c r="W19" s="76">
        <f t="shared" si="7"/>
        <v>498.5</v>
      </c>
      <c r="X19" s="80"/>
      <c r="Y19" s="77">
        <f t="shared" si="8"/>
        <v>55.389</v>
      </c>
      <c r="Z19" s="81" t="s">
        <v>213</v>
      </c>
      <c r="AA19" s="82"/>
      <c r="AB19" s="82"/>
      <c r="AC19" s="82"/>
    </row>
    <row r="20" spans="1:26" s="25" customFormat="1" ht="49.5" customHeight="1">
      <c r="A20" s="26"/>
      <c r="B20" s="27"/>
      <c r="C20" s="28"/>
      <c r="D20" s="42"/>
      <c r="E20" s="3"/>
      <c r="F20" s="4"/>
      <c r="G20" s="5"/>
      <c r="H20" s="43"/>
      <c r="I20" s="44"/>
      <c r="J20" s="4"/>
      <c r="K20" s="6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  <c r="Z20" s="33"/>
    </row>
    <row r="21" spans="1:29" ht="39.75" customHeight="1">
      <c r="A21" s="34"/>
      <c r="B21" s="34"/>
      <c r="C21" s="34"/>
      <c r="D21" s="114" t="s">
        <v>17</v>
      </c>
      <c r="E21" s="114"/>
      <c r="F21" s="114"/>
      <c r="G21" s="114"/>
      <c r="H21" s="115" t="s">
        <v>122</v>
      </c>
      <c r="I21" s="34"/>
      <c r="K21" s="115"/>
      <c r="L21" s="35"/>
      <c r="M21" s="36"/>
      <c r="N21" s="34"/>
      <c r="O21" s="37"/>
      <c r="P21" s="38"/>
      <c r="Q21" s="38"/>
      <c r="R21" s="38"/>
      <c r="S21" s="38"/>
      <c r="T21" s="34"/>
      <c r="U21" s="37"/>
      <c r="V21" s="38"/>
      <c r="W21" s="34"/>
      <c r="X21" s="34"/>
      <c r="Y21" s="34"/>
      <c r="Z21" s="34"/>
      <c r="AA21" s="34"/>
      <c r="AB21" s="38"/>
      <c r="AC21" s="34"/>
    </row>
    <row r="22" spans="1:29" ht="39.75" customHeight="1">
      <c r="A22" s="34"/>
      <c r="B22" s="34"/>
      <c r="C22" s="34"/>
      <c r="D22" s="114"/>
      <c r="E22" s="114"/>
      <c r="F22" s="114"/>
      <c r="G22" s="114"/>
      <c r="H22" s="115"/>
      <c r="I22" s="34"/>
      <c r="K22" s="115"/>
      <c r="L22" s="35"/>
      <c r="M22" s="36"/>
      <c r="N22" s="34"/>
      <c r="O22" s="37"/>
      <c r="P22" s="38"/>
      <c r="Q22" s="38"/>
      <c r="R22" s="38"/>
      <c r="S22" s="38"/>
      <c r="T22" s="34"/>
      <c r="U22" s="37"/>
      <c r="V22" s="38"/>
      <c r="W22" s="34"/>
      <c r="X22" s="34"/>
      <c r="Y22" s="34"/>
      <c r="Z22" s="34"/>
      <c r="AA22" s="34"/>
      <c r="AB22" s="38"/>
      <c r="AC22" s="34"/>
    </row>
    <row r="23" spans="1:29" ht="39.75" customHeight="1">
      <c r="A23" s="34"/>
      <c r="B23" s="34"/>
      <c r="C23" s="34"/>
      <c r="D23" s="114" t="s">
        <v>10</v>
      </c>
      <c r="E23" s="114"/>
      <c r="F23" s="114"/>
      <c r="G23" s="114"/>
      <c r="H23" s="115" t="s">
        <v>64</v>
      </c>
      <c r="I23" s="34"/>
      <c r="K23" s="115"/>
      <c r="L23" s="35"/>
      <c r="M23" s="39"/>
      <c r="O23" s="37"/>
      <c r="P23" s="38"/>
      <c r="Q23" s="38"/>
      <c r="R23" s="38"/>
      <c r="S23" s="38"/>
      <c r="T23" s="34"/>
      <c r="U23" s="37"/>
      <c r="V23" s="38"/>
      <c r="W23" s="34"/>
      <c r="X23" s="34"/>
      <c r="Y23" s="34"/>
      <c r="Z23" s="34"/>
      <c r="AA23" s="34"/>
      <c r="AB23" s="38"/>
      <c r="AC23" s="34"/>
    </row>
  </sheetData>
  <sheetProtection/>
  <protectedRanges>
    <protectedRange sqref="K12 K17" name="Диапазон1_3_1_1_3_11_1_1_3_1_1_2_1_3_3_1_1_1_1_1_1_1_1"/>
  </protectedRanges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85" zoomScaleSheetLayoutView="85" zoomScalePageLayoutView="0" workbookViewId="0" topLeftCell="A1">
      <selection activeCell="W9" sqref="W9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66" customHeight="1">
      <c r="A1" s="253" t="s">
        <v>115</v>
      </c>
      <c r="B1" s="266"/>
      <c r="C1" s="266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.5" customHeight="1">
      <c r="A2" s="255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s="10" customFormat="1" ht="15.7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11" customFormat="1" ht="21" customHeight="1">
      <c r="A5" s="258" t="s">
        <v>214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</row>
    <row r="6" spans="1:26" s="11" customFormat="1" ht="4.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s="85" customFormat="1" ht="18.75" customHeight="1">
      <c r="A7" s="260" t="s">
        <v>226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ht="3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s="17" customFormat="1" ht="15" customHeight="1">
      <c r="A9" s="168" t="s">
        <v>113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39" t="s">
        <v>70</v>
      </c>
      <c r="Z9" s="19"/>
    </row>
    <row r="10" spans="1:26" s="20" customFormat="1" ht="19.5" customHeight="1">
      <c r="A10" s="261" t="s">
        <v>26</v>
      </c>
      <c r="B10" s="262" t="s">
        <v>2</v>
      </c>
      <c r="C10" s="251" t="s">
        <v>13</v>
      </c>
      <c r="D10" s="263" t="s">
        <v>15</v>
      </c>
      <c r="E10" s="263" t="s">
        <v>3</v>
      </c>
      <c r="F10" s="261" t="s">
        <v>14</v>
      </c>
      <c r="G10" s="263" t="s">
        <v>16</v>
      </c>
      <c r="H10" s="263" t="s">
        <v>3</v>
      </c>
      <c r="I10" s="263" t="s">
        <v>4</v>
      </c>
      <c r="J10" s="55"/>
      <c r="K10" s="263" t="s">
        <v>6</v>
      </c>
      <c r="L10" s="264" t="s">
        <v>18</v>
      </c>
      <c r="M10" s="264"/>
      <c r="N10" s="264"/>
      <c r="O10" s="264" t="s">
        <v>19</v>
      </c>
      <c r="P10" s="264"/>
      <c r="Q10" s="264"/>
      <c r="R10" s="264" t="s">
        <v>39</v>
      </c>
      <c r="S10" s="264"/>
      <c r="T10" s="264"/>
      <c r="U10" s="249" t="s">
        <v>20</v>
      </c>
      <c r="V10" s="251" t="s">
        <v>55</v>
      </c>
      <c r="W10" s="261" t="s">
        <v>21</v>
      </c>
      <c r="X10" s="262" t="s">
        <v>42</v>
      </c>
      <c r="Y10" s="265" t="s">
        <v>22</v>
      </c>
      <c r="Z10" s="265" t="s">
        <v>23</v>
      </c>
    </row>
    <row r="11" spans="1:26" s="20" customFormat="1" ht="51" customHeight="1">
      <c r="A11" s="261"/>
      <c r="B11" s="262"/>
      <c r="C11" s="252"/>
      <c r="D11" s="263"/>
      <c r="E11" s="263"/>
      <c r="F11" s="261"/>
      <c r="G11" s="263"/>
      <c r="H11" s="263"/>
      <c r="I11" s="263"/>
      <c r="J11" s="55"/>
      <c r="K11" s="263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0"/>
      <c r="V11" s="252"/>
      <c r="W11" s="261"/>
      <c r="X11" s="262"/>
      <c r="Y11" s="265"/>
      <c r="Z11" s="265"/>
    </row>
    <row r="12" spans="1:26" s="82" customFormat="1" ht="42" customHeight="1">
      <c r="A12" s="75">
        <f>RANK(Y12,Y$12:Y$14,0)</f>
        <v>1</v>
      </c>
      <c r="B12" s="24"/>
      <c r="C12" s="67"/>
      <c r="D12" s="222" t="s">
        <v>124</v>
      </c>
      <c r="E12" s="223" t="s">
        <v>125</v>
      </c>
      <c r="F12" s="224" t="s">
        <v>8</v>
      </c>
      <c r="G12" s="225" t="s">
        <v>126</v>
      </c>
      <c r="H12" s="223" t="s">
        <v>127</v>
      </c>
      <c r="I12" s="224" t="s">
        <v>128</v>
      </c>
      <c r="J12" s="224" t="s">
        <v>129</v>
      </c>
      <c r="K12" s="192" t="s">
        <v>130</v>
      </c>
      <c r="L12" s="76">
        <v>186.5</v>
      </c>
      <c r="M12" s="77">
        <f>L12/3-IF($U12=1,0.5,IF($U12=2,1.5,0))-IF($V12=1,0.5,IF($V12=2,1,0))</f>
        <v>62.166666666666664</v>
      </c>
      <c r="N12" s="78">
        <f>RANK(M12,M$12:M$14,0)</f>
        <v>1</v>
      </c>
      <c r="O12" s="76">
        <v>186</v>
      </c>
      <c r="P12" s="77">
        <f>O12/3-IF($U12=1,0.5,IF($U12=2,1.5,0))-IF($V12=1,0.5,IF($V12=2,1,0))</f>
        <v>62</v>
      </c>
      <c r="Q12" s="78">
        <f>RANK(P12,P$12:P$14,0)</f>
        <v>1</v>
      </c>
      <c r="R12" s="76">
        <v>181</v>
      </c>
      <c r="S12" s="77">
        <f>R12/3-IF($U12=1,0.5,IF($U12=2,1.5,0))-IF($V12=1,0.5,IF($V12=2,1,0))</f>
        <v>60.333333333333336</v>
      </c>
      <c r="T12" s="78">
        <f>RANK(S12,S$12:S$14,0)</f>
        <v>1</v>
      </c>
      <c r="U12" s="79"/>
      <c r="V12" s="79"/>
      <c r="W12" s="76">
        <f>L12+O12+R12</f>
        <v>553.5</v>
      </c>
      <c r="X12" s="80"/>
      <c r="Y12" s="77">
        <f>ROUND(SUM(M12,P12,S12)/3,3)</f>
        <v>61.5</v>
      </c>
      <c r="Z12" s="81" t="s">
        <v>69</v>
      </c>
    </row>
    <row r="13" spans="1:26" s="82" customFormat="1" ht="42" customHeight="1">
      <c r="A13" s="75">
        <f>RANK(Y13,Y$12:Y$14,0)</f>
        <v>2</v>
      </c>
      <c r="B13" s="24"/>
      <c r="C13" s="67"/>
      <c r="D13" s="125" t="s">
        <v>137</v>
      </c>
      <c r="E13" s="119" t="s">
        <v>138</v>
      </c>
      <c r="F13" s="120">
        <v>2</v>
      </c>
      <c r="G13" s="118" t="s">
        <v>139</v>
      </c>
      <c r="H13" s="119" t="s">
        <v>140</v>
      </c>
      <c r="I13" s="120" t="s">
        <v>141</v>
      </c>
      <c r="J13" s="170" t="s">
        <v>136</v>
      </c>
      <c r="K13" s="121" t="s">
        <v>142</v>
      </c>
      <c r="L13" s="76">
        <v>186</v>
      </c>
      <c r="M13" s="77">
        <f>L13/3-IF($U13=1,0.5,IF($U13=2,1.5,0))-IF($V13=1,0.5,IF($V13=2,1,0))</f>
        <v>62</v>
      </c>
      <c r="N13" s="78">
        <f>RANK(M13,M$12:M$14,0)</f>
        <v>2</v>
      </c>
      <c r="O13" s="76">
        <v>185</v>
      </c>
      <c r="P13" s="77">
        <f>O13/3-IF($U13=1,0.5,IF($U13=2,1.5,0))-IF($V13=1,0.5,IF($V13=2,1,0))</f>
        <v>61.666666666666664</v>
      </c>
      <c r="Q13" s="78">
        <f>RANK(P13,P$12:P$14,0)</f>
        <v>2</v>
      </c>
      <c r="R13" s="76">
        <v>173.5</v>
      </c>
      <c r="S13" s="77">
        <f>R13/3-IF($U13=1,0.5,IF($U13=2,1.5,0))-IF($V13=1,0.5,IF($V13=2,1,0))</f>
        <v>57.833333333333336</v>
      </c>
      <c r="T13" s="78">
        <f>RANK(S13,S$12:S$14,0)</f>
        <v>3</v>
      </c>
      <c r="U13" s="79"/>
      <c r="V13" s="79"/>
      <c r="W13" s="76">
        <f>L13+O13+R13</f>
        <v>544.5</v>
      </c>
      <c r="X13" s="80"/>
      <c r="Y13" s="77">
        <f>ROUND(SUM(M13,P13,S13)/3,3)</f>
        <v>60.5</v>
      </c>
      <c r="Z13" s="81" t="s">
        <v>69</v>
      </c>
    </row>
    <row r="14" spans="1:26" s="82" customFormat="1" ht="42" customHeight="1">
      <c r="A14" s="75">
        <f>RANK(Y14,Y$12:Y$14,0)</f>
        <v>3</v>
      </c>
      <c r="B14" s="24"/>
      <c r="C14" s="67"/>
      <c r="D14" s="158" t="s">
        <v>88</v>
      </c>
      <c r="E14" s="159" t="s">
        <v>89</v>
      </c>
      <c r="F14" s="160">
        <v>2</v>
      </c>
      <c r="G14" s="155" t="s">
        <v>92</v>
      </c>
      <c r="H14" s="151" t="s">
        <v>93</v>
      </c>
      <c r="I14" s="74" t="s">
        <v>75</v>
      </c>
      <c r="J14" s="74" t="s">
        <v>136</v>
      </c>
      <c r="K14" s="74" t="s">
        <v>77</v>
      </c>
      <c r="L14" s="76">
        <v>180</v>
      </c>
      <c r="M14" s="77">
        <f>L14/3-IF($U14=1,0.5,IF($U14=2,1.5,0))-IF($V14=1,0.5,IF($V14=2,1,0))</f>
        <v>60</v>
      </c>
      <c r="N14" s="78">
        <f>RANK(M14,M$12:M$14,0)</f>
        <v>3</v>
      </c>
      <c r="O14" s="76">
        <v>170</v>
      </c>
      <c r="P14" s="77">
        <f>O14/3-IF($U14=1,0.5,IF($U14=2,1.5,0))-IF($V14=1,0.5,IF($V14=2,1,0))</f>
        <v>56.666666666666664</v>
      </c>
      <c r="Q14" s="78">
        <f>RANK(P14,P$12:P$14,0)</f>
        <v>3</v>
      </c>
      <c r="R14" s="76">
        <v>178</v>
      </c>
      <c r="S14" s="77">
        <f>R14/3-IF($U14=1,0.5,IF($U14=2,1.5,0))-IF($V14=1,0.5,IF($V14=2,1,0))</f>
        <v>59.333333333333336</v>
      </c>
      <c r="T14" s="78">
        <f>RANK(S14,S$12:S$14,0)</f>
        <v>2</v>
      </c>
      <c r="U14" s="79"/>
      <c r="V14" s="79"/>
      <c r="W14" s="76">
        <f>L14+O14+R14</f>
        <v>528</v>
      </c>
      <c r="X14" s="80"/>
      <c r="Y14" s="77">
        <f>ROUND(SUM(M14,P14,S14)/3,3)</f>
        <v>58.667</v>
      </c>
      <c r="Z14" s="81" t="s">
        <v>69</v>
      </c>
    </row>
    <row r="15" spans="1:26" s="25" customFormat="1" ht="49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9" ht="39.75" customHeight="1">
      <c r="A16" s="34"/>
      <c r="B16" s="34"/>
      <c r="C16" s="34"/>
      <c r="D16" s="114" t="s">
        <v>17</v>
      </c>
      <c r="E16" s="114"/>
      <c r="F16" s="114"/>
      <c r="G16" s="114"/>
      <c r="H16" s="115" t="s">
        <v>122</v>
      </c>
      <c r="I16" s="34"/>
      <c r="K16" s="115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4"/>
      <c r="E17" s="114"/>
      <c r="F17" s="114"/>
      <c r="G17" s="114"/>
      <c r="H17" s="115"/>
      <c r="I17" s="34"/>
      <c r="K17" s="115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9.75" customHeight="1">
      <c r="A18" s="34"/>
      <c r="B18" s="34"/>
      <c r="C18" s="34"/>
      <c r="D18" s="114" t="s">
        <v>10</v>
      </c>
      <c r="E18" s="114"/>
      <c r="F18" s="114"/>
      <c r="G18" s="114"/>
      <c r="H18" s="115" t="s">
        <v>64</v>
      </c>
      <c r="I18" s="34"/>
      <c r="K18" s="115"/>
      <c r="L18" s="35"/>
      <c r="M18" s="39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A1:Z1"/>
    <mergeCell ref="A2:Z2"/>
    <mergeCell ref="A3:Z3"/>
    <mergeCell ref="A4:Z4"/>
    <mergeCell ref="H10:H11"/>
    <mergeCell ref="I10:I11"/>
    <mergeCell ref="W10:W11"/>
    <mergeCell ref="X10:X11"/>
    <mergeCell ref="A5:Z5"/>
    <mergeCell ref="A6:Z6"/>
    <mergeCell ref="A7:Z7"/>
    <mergeCell ref="A10:A11"/>
    <mergeCell ref="B10:B11"/>
    <mergeCell ref="C10:C11"/>
    <mergeCell ref="Y10:Y11"/>
    <mergeCell ref="Z10:Z11"/>
    <mergeCell ref="V10:V11"/>
    <mergeCell ref="D10:D11"/>
    <mergeCell ref="E10:E11"/>
    <mergeCell ref="F10:F11"/>
    <mergeCell ref="G10:G11"/>
    <mergeCell ref="K10:K11"/>
    <mergeCell ref="L10:N10"/>
    <mergeCell ref="O10:Q10"/>
    <mergeCell ref="R10:T10"/>
    <mergeCell ref="U10:U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8.57421875" style="8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66" customHeight="1">
      <c r="A1" s="253" t="s">
        <v>115</v>
      </c>
      <c r="B1" s="266"/>
      <c r="C1" s="266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8" customHeight="1" hidden="1">
      <c r="A2" s="255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s="10" customFormat="1" ht="15.7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11" customFormat="1" ht="21" customHeight="1">
      <c r="A5" s="258" t="s">
        <v>135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</row>
    <row r="6" spans="1:26" s="11" customFormat="1" ht="4.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s="85" customFormat="1" ht="18.75" customHeight="1" hidden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</row>
    <row r="8" spans="1:26" ht="3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s="17" customFormat="1" ht="15" customHeight="1">
      <c r="A9" s="168" t="s">
        <v>113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39" t="s">
        <v>70</v>
      </c>
      <c r="Z9" s="19"/>
    </row>
    <row r="10" spans="1:26" s="20" customFormat="1" ht="19.5" customHeight="1">
      <c r="A10" s="261" t="s">
        <v>26</v>
      </c>
      <c r="B10" s="262" t="s">
        <v>2</v>
      </c>
      <c r="C10" s="251" t="s">
        <v>46</v>
      </c>
      <c r="D10" s="263" t="s">
        <v>15</v>
      </c>
      <c r="E10" s="263" t="s">
        <v>3</v>
      </c>
      <c r="F10" s="261" t="s">
        <v>14</v>
      </c>
      <c r="G10" s="263" t="s">
        <v>16</v>
      </c>
      <c r="H10" s="263" t="s">
        <v>3</v>
      </c>
      <c r="I10" s="263" t="s">
        <v>4</v>
      </c>
      <c r="J10" s="141"/>
      <c r="K10" s="263" t="s">
        <v>6</v>
      </c>
      <c r="L10" s="264" t="s">
        <v>18</v>
      </c>
      <c r="M10" s="264"/>
      <c r="N10" s="264"/>
      <c r="O10" s="264" t="s">
        <v>19</v>
      </c>
      <c r="P10" s="264"/>
      <c r="Q10" s="264"/>
      <c r="R10" s="264" t="s">
        <v>39</v>
      </c>
      <c r="S10" s="264"/>
      <c r="T10" s="264"/>
      <c r="U10" s="249" t="s">
        <v>20</v>
      </c>
      <c r="V10" s="251" t="s">
        <v>55</v>
      </c>
      <c r="W10" s="261" t="s">
        <v>21</v>
      </c>
      <c r="X10" s="262" t="s">
        <v>42</v>
      </c>
      <c r="Y10" s="265" t="s">
        <v>22</v>
      </c>
      <c r="Z10" s="265" t="s">
        <v>23</v>
      </c>
    </row>
    <row r="11" spans="1:26" s="20" customFormat="1" ht="51" customHeight="1">
      <c r="A11" s="261"/>
      <c r="B11" s="262"/>
      <c r="C11" s="252"/>
      <c r="D11" s="263"/>
      <c r="E11" s="263"/>
      <c r="F11" s="261"/>
      <c r="G11" s="263"/>
      <c r="H11" s="263"/>
      <c r="I11" s="263"/>
      <c r="J11" s="141"/>
      <c r="K11" s="263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0"/>
      <c r="V11" s="252"/>
      <c r="W11" s="261"/>
      <c r="X11" s="262"/>
      <c r="Y11" s="265"/>
      <c r="Z11" s="265"/>
    </row>
    <row r="12" spans="1:26" s="20" customFormat="1" ht="31.5" customHeight="1">
      <c r="A12" s="268" t="s">
        <v>227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70"/>
    </row>
    <row r="13" spans="1:26" s="82" customFormat="1" ht="42" customHeight="1">
      <c r="A13" s="75" t="s">
        <v>69</v>
      </c>
      <c r="B13" s="24"/>
      <c r="C13" s="67" t="s">
        <v>210</v>
      </c>
      <c r="D13" s="125" t="s">
        <v>137</v>
      </c>
      <c r="E13" s="119" t="s">
        <v>138</v>
      </c>
      <c r="F13" s="120">
        <v>2</v>
      </c>
      <c r="G13" s="118" t="s">
        <v>139</v>
      </c>
      <c r="H13" s="119" t="s">
        <v>140</v>
      </c>
      <c r="I13" s="120" t="s">
        <v>141</v>
      </c>
      <c r="J13" s="170" t="s">
        <v>136</v>
      </c>
      <c r="K13" s="121" t="s">
        <v>142</v>
      </c>
      <c r="L13" s="76">
        <v>205</v>
      </c>
      <c r="M13" s="77">
        <f>L13/3.3-IF($U13=1,0.5,IF($U13=2,1.5,0))-IF($V13=1,0.5,IF($V13=2,1,0))</f>
        <v>62.121212121212125</v>
      </c>
      <c r="N13" s="78"/>
      <c r="O13" s="76">
        <v>208</v>
      </c>
      <c r="P13" s="77">
        <f>O13/3.3-IF($U13=1,0.5,IF($U13=2,1.5,0))-IF($V13=1,0.5,IF($V13=2,1,0))</f>
        <v>63.03030303030303</v>
      </c>
      <c r="Q13" s="78"/>
      <c r="R13" s="76">
        <v>204.5</v>
      </c>
      <c r="S13" s="77">
        <f>R13/3.3-IF($U13=1,0.5,IF($U13=2,1.5,0))-IF($V13=1,0.5,IF($V13=2,1,0))</f>
        <v>61.969696969696976</v>
      </c>
      <c r="T13" s="78"/>
      <c r="U13" s="79"/>
      <c r="V13" s="79"/>
      <c r="W13" s="76">
        <f>L13+O13+R13</f>
        <v>617.5</v>
      </c>
      <c r="X13" s="80"/>
      <c r="Y13" s="77">
        <f>ROUND(SUM(M13,P13,S13)/3,3)</f>
        <v>62.374</v>
      </c>
      <c r="Z13" s="81" t="s">
        <v>69</v>
      </c>
    </row>
    <row r="14" spans="1:26" s="20" customFormat="1" ht="31.5" customHeight="1">
      <c r="A14" s="268" t="s">
        <v>228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70"/>
    </row>
    <row r="15" spans="1:26" s="82" customFormat="1" ht="42" customHeight="1">
      <c r="A15" s="75" t="s">
        <v>69</v>
      </c>
      <c r="B15" s="24"/>
      <c r="C15" s="67" t="s">
        <v>211</v>
      </c>
      <c r="D15" s="94" t="s">
        <v>177</v>
      </c>
      <c r="E15" s="106" t="s">
        <v>178</v>
      </c>
      <c r="F15" s="107" t="s">
        <v>8</v>
      </c>
      <c r="G15" s="118" t="s">
        <v>184</v>
      </c>
      <c r="H15" s="188" t="s">
        <v>179</v>
      </c>
      <c r="I15" s="107" t="s">
        <v>102</v>
      </c>
      <c r="J15" s="107" t="s">
        <v>102</v>
      </c>
      <c r="K15" s="133" t="s">
        <v>103</v>
      </c>
      <c r="L15" s="76">
        <v>226.5</v>
      </c>
      <c r="M15" s="77">
        <f>L15/3.6-IF($U15=1,0.5,IF($U15=2,1.5,0))-IF($V15=1,0.5,IF($V15=2,1,0))</f>
        <v>62.916666666666664</v>
      </c>
      <c r="N15" s="78"/>
      <c r="O15" s="76">
        <v>225.5</v>
      </c>
      <c r="P15" s="77">
        <f>O15/3.6-IF($U15=1,0.5,IF($U15=2,1.5,0))-IF($V15=1,0.5,IF($V15=2,1,0))</f>
        <v>62.638888888888886</v>
      </c>
      <c r="Q15" s="78"/>
      <c r="R15" s="76">
        <v>231.5</v>
      </c>
      <c r="S15" s="77">
        <f>R15/3.6-IF($U15=1,0.5,IF($U15=2,1.5,0))-IF($V15=1,0.5,IF($V15=2,1,0))</f>
        <v>64.30555555555556</v>
      </c>
      <c r="T15" s="78"/>
      <c r="U15" s="79"/>
      <c r="V15" s="79"/>
      <c r="W15" s="76">
        <f>L15+O15+R15</f>
        <v>683.5</v>
      </c>
      <c r="X15" s="80"/>
      <c r="Y15" s="77">
        <f>ROUND(SUM(M15,P15,S15)/3,3)</f>
        <v>63.287</v>
      </c>
      <c r="Z15" s="81" t="s">
        <v>69</v>
      </c>
    </row>
    <row r="16" spans="1:26" s="25" customFormat="1" ht="49.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9" ht="39.75" customHeight="1">
      <c r="A17" s="34"/>
      <c r="B17" s="34"/>
      <c r="C17" s="34"/>
      <c r="D17" s="114" t="s">
        <v>17</v>
      </c>
      <c r="E17" s="114"/>
      <c r="F17" s="114"/>
      <c r="G17" s="114"/>
      <c r="H17" s="115" t="s">
        <v>122</v>
      </c>
      <c r="I17" s="34"/>
      <c r="K17" s="115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9.75" customHeight="1">
      <c r="A18" s="34"/>
      <c r="B18" s="34"/>
      <c r="C18" s="34"/>
      <c r="D18" s="114"/>
      <c r="E18" s="114"/>
      <c r="F18" s="114"/>
      <c r="G18" s="114"/>
      <c r="H18" s="115"/>
      <c r="I18" s="34"/>
      <c r="K18" s="115"/>
      <c r="L18" s="35"/>
      <c r="M18" s="36"/>
      <c r="N18" s="34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  <row r="19" spans="1:29" ht="39.75" customHeight="1">
      <c r="A19" s="34"/>
      <c r="B19" s="34"/>
      <c r="C19" s="34"/>
      <c r="D19" s="114" t="s">
        <v>10</v>
      </c>
      <c r="E19" s="114"/>
      <c r="F19" s="114"/>
      <c r="G19" s="114"/>
      <c r="H19" s="115" t="s">
        <v>64</v>
      </c>
      <c r="I19" s="34"/>
      <c r="K19" s="115"/>
      <c r="L19" s="35"/>
      <c r="M19" s="39"/>
      <c r="O19" s="37"/>
      <c r="P19" s="38"/>
      <c r="Q19" s="38"/>
      <c r="R19" s="38"/>
      <c r="S19" s="38"/>
      <c r="T19" s="34"/>
      <c r="U19" s="37"/>
      <c r="V19" s="38"/>
      <c r="W19" s="34"/>
      <c r="X19" s="34"/>
      <c r="Y19" s="34"/>
      <c r="Z19" s="34"/>
      <c r="AA19" s="34"/>
      <c r="AB19" s="38"/>
      <c r="AC19" s="34"/>
    </row>
  </sheetData>
  <sheetProtection/>
  <mergeCells count="28">
    <mergeCell ref="A1:Z1"/>
    <mergeCell ref="A2:Z2"/>
    <mergeCell ref="A3:Z3"/>
    <mergeCell ref="A4:Z4"/>
    <mergeCell ref="A5:Z5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2:Z12"/>
    <mergeCell ref="A14:Z14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view="pageBreakPreview" zoomScale="75" zoomScaleNormal="60" zoomScaleSheetLayoutView="75" zoomScalePageLayoutView="0" workbookViewId="0" topLeftCell="A1">
      <selection activeCell="G15" sqref="G15"/>
    </sheetView>
  </sheetViews>
  <sheetFormatPr defaultColWidth="9.140625" defaultRowHeight="12.75"/>
  <cols>
    <col min="1" max="1" width="5.57421875" style="8" customWidth="1"/>
    <col min="2" max="2" width="8.140625" style="8" customWidth="1"/>
    <col min="3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69" customHeight="1">
      <c r="A1" s="253" t="s">
        <v>115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8" customHeight="1" hidden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:27" s="10" customFormat="1" ht="23.2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27" s="11" customFormat="1" ht="27" customHeight="1">
      <c r="A5" s="258" t="s">
        <v>135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s="95" customFormat="1" ht="18.75" customHeight="1">
      <c r="A6" s="288" t="s">
        <v>217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</row>
    <row r="7" spans="1:26" ht="3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s="17" customFormat="1" ht="15" customHeight="1">
      <c r="A8" s="168" t="s">
        <v>113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6"/>
      <c r="Z8" s="139" t="s">
        <v>70</v>
      </c>
    </row>
    <row r="9" spans="1:27" s="209" customFormat="1" ht="19.5" customHeight="1">
      <c r="A9" s="277" t="s">
        <v>26</v>
      </c>
      <c r="B9" s="272" t="s">
        <v>46</v>
      </c>
      <c r="C9" s="284" t="s">
        <v>13</v>
      </c>
      <c r="D9" s="279" t="s">
        <v>15</v>
      </c>
      <c r="E9" s="279" t="s">
        <v>3</v>
      </c>
      <c r="F9" s="277" t="s">
        <v>14</v>
      </c>
      <c r="G9" s="279" t="s">
        <v>16</v>
      </c>
      <c r="H9" s="279" t="s">
        <v>3</v>
      </c>
      <c r="I9" s="279" t="s">
        <v>4</v>
      </c>
      <c r="J9" s="210"/>
      <c r="K9" s="279" t="s">
        <v>6</v>
      </c>
      <c r="L9" s="280" t="s">
        <v>43</v>
      </c>
      <c r="M9" s="280"/>
      <c r="N9" s="280"/>
      <c r="O9" s="281" t="s">
        <v>215</v>
      </c>
      <c r="P9" s="282"/>
      <c r="Q9" s="282"/>
      <c r="R9" s="282"/>
      <c r="S9" s="282"/>
      <c r="T9" s="282"/>
      <c r="U9" s="283"/>
      <c r="V9" s="272" t="s">
        <v>20</v>
      </c>
      <c r="W9" s="274" t="s">
        <v>55</v>
      </c>
      <c r="X9" s="277"/>
      <c r="Y9" s="272" t="s">
        <v>47</v>
      </c>
      <c r="Z9" s="278" t="s">
        <v>22</v>
      </c>
      <c r="AA9" s="278" t="s">
        <v>23</v>
      </c>
    </row>
    <row r="10" spans="1:27" s="209" customFormat="1" ht="19.5" customHeight="1">
      <c r="A10" s="277"/>
      <c r="B10" s="272"/>
      <c r="C10" s="285"/>
      <c r="D10" s="279"/>
      <c r="E10" s="279"/>
      <c r="F10" s="277"/>
      <c r="G10" s="279"/>
      <c r="H10" s="279"/>
      <c r="I10" s="279"/>
      <c r="J10" s="210"/>
      <c r="K10" s="279"/>
      <c r="L10" s="280" t="s">
        <v>48</v>
      </c>
      <c r="M10" s="280"/>
      <c r="N10" s="280"/>
      <c r="O10" s="281" t="s">
        <v>49</v>
      </c>
      <c r="P10" s="282"/>
      <c r="Q10" s="282"/>
      <c r="R10" s="282"/>
      <c r="S10" s="282"/>
      <c r="T10" s="282"/>
      <c r="U10" s="283"/>
      <c r="V10" s="273"/>
      <c r="W10" s="275"/>
      <c r="X10" s="277"/>
      <c r="Y10" s="272"/>
      <c r="Z10" s="278"/>
      <c r="AA10" s="278"/>
    </row>
    <row r="11" spans="1:27" s="209" customFormat="1" ht="83.25" customHeight="1">
      <c r="A11" s="277"/>
      <c r="B11" s="272"/>
      <c r="C11" s="286"/>
      <c r="D11" s="279"/>
      <c r="E11" s="279"/>
      <c r="F11" s="277"/>
      <c r="G11" s="279"/>
      <c r="H11" s="279"/>
      <c r="I11" s="279"/>
      <c r="J11" s="210"/>
      <c r="K11" s="279"/>
      <c r="L11" s="96" t="s">
        <v>24</v>
      </c>
      <c r="M11" s="97" t="s">
        <v>25</v>
      </c>
      <c r="N11" s="96" t="s">
        <v>26</v>
      </c>
      <c r="O11" s="98" t="s">
        <v>50</v>
      </c>
      <c r="P11" s="98" t="s">
        <v>51</v>
      </c>
      <c r="Q11" s="98" t="s">
        <v>52</v>
      </c>
      <c r="R11" s="98" t="s">
        <v>53</v>
      </c>
      <c r="S11" s="97" t="s">
        <v>24</v>
      </c>
      <c r="T11" s="96" t="s">
        <v>25</v>
      </c>
      <c r="U11" s="96" t="s">
        <v>26</v>
      </c>
      <c r="V11" s="272"/>
      <c r="W11" s="276"/>
      <c r="X11" s="277"/>
      <c r="Y11" s="272"/>
      <c r="Z11" s="278"/>
      <c r="AA11" s="278"/>
    </row>
    <row r="12" spans="1:27" s="105" customFormat="1" ht="39" customHeight="1">
      <c r="A12" s="75" t="s">
        <v>69</v>
      </c>
      <c r="B12" s="99" t="s">
        <v>157</v>
      </c>
      <c r="C12" s="67"/>
      <c r="D12" s="125" t="s">
        <v>137</v>
      </c>
      <c r="E12" s="119" t="s">
        <v>138</v>
      </c>
      <c r="F12" s="120">
        <v>2</v>
      </c>
      <c r="G12" s="118" t="s">
        <v>154</v>
      </c>
      <c r="H12" s="119" t="s">
        <v>155</v>
      </c>
      <c r="I12" s="120" t="s">
        <v>156</v>
      </c>
      <c r="J12" s="170" t="s">
        <v>136</v>
      </c>
      <c r="K12" s="121" t="s">
        <v>142</v>
      </c>
      <c r="L12" s="100">
        <v>182</v>
      </c>
      <c r="M12" s="101">
        <f>L12/2.8-IF($W12=1,0.5,IF($W12=2,1,0))</f>
        <v>65</v>
      </c>
      <c r="N12" s="78"/>
      <c r="O12" s="102">
        <v>6.6</v>
      </c>
      <c r="P12" s="102">
        <v>6.7</v>
      </c>
      <c r="Q12" s="102">
        <v>6.6</v>
      </c>
      <c r="R12" s="102">
        <v>6.8</v>
      </c>
      <c r="S12" s="100">
        <f>O12+P12+Q12+R12</f>
        <v>26.7</v>
      </c>
      <c r="T12" s="101">
        <f>S12/0.4-IF($W12=1,0.5,IF($W12=2,1,0))</f>
        <v>66.75</v>
      </c>
      <c r="U12" s="78"/>
      <c r="V12" s="103"/>
      <c r="W12" s="103"/>
      <c r="X12" s="104"/>
      <c r="Y12" s="104"/>
      <c r="Z12" s="101">
        <f>(M12+T12)/2-IF($V12=1,0.5,IF($V12=2,1.5,0))</f>
        <v>65.875</v>
      </c>
      <c r="AA12" s="110" t="s">
        <v>69</v>
      </c>
    </row>
    <row r="13" spans="1:26" s="25" customFormat="1" ht="40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9" ht="39.75" customHeight="1">
      <c r="A14" s="34"/>
      <c r="B14" s="34"/>
      <c r="C14" s="34"/>
      <c r="D14" s="114" t="s">
        <v>17</v>
      </c>
      <c r="E14" s="114"/>
      <c r="F14" s="114"/>
      <c r="G14" s="114"/>
      <c r="H14" s="115" t="s">
        <v>122</v>
      </c>
      <c r="I14" s="34"/>
      <c r="K14" s="115"/>
      <c r="L14" s="35"/>
      <c r="M14" s="36"/>
      <c r="N14" s="34"/>
      <c r="O14" s="37"/>
      <c r="P14" s="38"/>
      <c r="Q14" s="38"/>
      <c r="R14" s="38"/>
      <c r="S14" s="38"/>
      <c r="T14" s="34"/>
      <c r="U14" s="37"/>
      <c r="V14" s="38"/>
      <c r="W14" s="34"/>
      <c r="X14" s="34"/>
      <c r="Y14" s="34"/>
      <c r="Z14" s="34"/>
      <c r="AA14" s="34"/>
      <c r="AB14" s="38"/>
      <c r="AC14" s="34"/>
    </row>
    <row r="15" spans="1:29" ht="39.75" customHeight="1">
      <c r="A15" s="34"/>
      <c r="B15" s="34"/>
      <c r="C15" s="34"/>
      <c r="D15" s="114"/>
      <c r="E15" s="114"/>
      <c r="F15" s="114"/>
      <c r="G15" s="114"/>
      <c r="H15" s="115"/>
      <c r="I15" s="34"/>
      <c r="K15" s="115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4" t="s">
        <v>10</v>
      </c>
      <c r="E16" s="114"/>
      <c r="F16" s="114"/>
      <c r="G16" s="114"/>
      <c r="H16" s="115" t="s">
        <v>64</v>
      </c>
      <c r="I16" s="34"/>
      <c r="K16" s="115"/>
      <c r="L16" s="35"/>
      <c r="M16" s="39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view="pageBreakPreview" zoomScale="75" zoomScaleNormal="60" zoomScaleSheetLayoutView="75" zoomScalePageLayoutView="0" workbookViewId="0" topLeftCell="A1">
      <selection activeCell="H9" sqref="H9:H1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69" customHeight="1">
      <c r="A1" s="253" t="s">
        <v>115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20.25" customHeight="1">
      <c r="A2" s="287" t="s">
        <v>66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:27" s="10" customFormat="1" ht="23.2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27" s="11" customFormat="1" ht="27" customHeight="1">
      <c r="A5" s="258" t="s">
        <v>133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s="95" customFormat="1" ht="18.75" customHeight="1">
      <c r="A6" s="288" t="s">
        <v>217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</row>
    <row r="7" spans="1:26" ht="3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17" customFormat="1" ht="15" customHeight="1">
      <c r="A8" s="168" t="s">
        <v>113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6"/>
      <c r="Z8" s="139" t="s">
        <v>70</v>
      </c>
    </row>
    <row r="9" spans="1:27" ht="19.5" customHeight="1">
      <c r="A9" s="277" t="s">
        <v>26</v>
      </c>
      <c r="B9" s="272" t="s">
        <v>46</v>
      </c>
      <c r="C9" s="284" t="s">
        <v>13</v>
      </c>
      <c r="D9" s="279" t="s">
        <v>15</v>
      </c>
      <c r="E9" s="279" t="s">
        <v>3</v>
      </c>
      <c r="F9" s="277" t="s">
        <v>14</v>
      </c>
      <c r="G9" s="279" t="s">
        <v>16</v>
      </c>
      <c r="H9" s="279" t="s">
        <v>3</v>
      </c>
      <c r="I9" s="279" t="s">
        <v>4</v>
      </c>
      <c r="J9" s="126"/>
      <c r="K9" s="279" t="s">
        <v>6</v>
      </c>
      <c r="L9" s="280" t="s">
        <v>43</v>
      </c>
      <c r="M9" s="280"/>
      <c r="N9" s="280"/>
      <c r="O9" s="281" t="s">
        <v>215</v>
      </c>
      <c r="P9" s="282"/>
      <c r="Q9" s="282"/>
      <c r="R9" s="282"/>
      <c r="S9" s="282"/>
      <c r="T9" s="282"/>
      <c r="U9" s="283"/>
      <c r="V9" s="272" t="s">
        <v>20</v>
      </c>
      <c r="W9" s="274" t="s">
        <v>55</v>
      </c>
      <c r="X9" s="277"/>
      <c r="Y9" s="272" t="s">
        <v>47</v>
      </c>
      <c r="Z9" s="278" t="s">
        <v>22</v>
      </c>
      <c r="AA9" s="278" t="s">
        <v>23</v>
      </c>
    </row>
    <row r="10" spans="1:27" ht="19.5" customHeight="1">
      <c r="A10" s="277"/>
      <c r="B10" s="272"/>
      <c r="C10" s="285"/>
      <c r="D10" s="279"/>
      <c r="E10" s="279"/>
      <c r="F10" s="277"/>
      <c r="G10" s="279"/>
      <c r="H10" s="279"/>
      <c r="I10" s="279"/>
      <c r="J10" s="126"/>
      <c r="K10" s="279"/>
      <c r="L10" s="280" t="s">
        <v>48</v>
      </c>
      <c r="M10" s="280"/>
      <c r="N10" s="280"/>
      <c r="O10" s="281" t="s">
        <v>49</v>
      </c>
      <c r="P10" s="282"/>
      <c r="Q10" s="282"/>
      <c r="R10" s="282"/>
      <c r="S10" s="282"/>
      <c r="T10" s="282"/>
      <c r="U10" s="283"/>
      <c r="V10" s="273"/>
      <c r="W10" s="275"/>
      <c r="X10" s="277"/>
      <c r="Y10" s="272"/>
      <c r="Z10" s="278"/>
      <c r="AA10" s="278"/>
    </row>
    <row r="11" spans="1:27" ht="83.25" customHeight="1">
      <c r="A11" s="277"/>
      <c r="B11" s="272"/>
      <c r="C11" s="286"/>
      <c r="D11" s="279"/>
      <c r="E11" s="279"/>
      <c r="F11" s="277"/>
      <c r="G11" s="279"/>
      <c r="H11" s="279"/>
      <c r="I11" s="279"/>
      <c r="J11" s="126"/>
      <c r="K11" s="279"/>
      <c r="L11" s="96" t="s">
        <v>24</v>
      </c>
      <c r="M11" s="97" t="s">
        <v>25</v>
      </c>
      <c r="N11" s="96" t="s">
        <v>26</v>
      </c>
      <c r="O11" s="98" t="s">
        <v>50</v>
      </c>
      <c r="P11" s="98" t="s">
        <v>51</v>
      </c>
      <c r="Q11" s="98" t="s">
        <v>52</v>
      </c>
      <c r="R11" s="98" t="s">
        <v>53</v>
      </c>
      <c r="S11" s="97" t="s">
        <v>24</v>
      </c>
      <c r="T11" s="96" t="s">
        <v>25</v>
      </c>
      <c r="U11" s="96" t="s">
        <v>26</v>
      </c>
      <c r="V11" s="272"/>
      <c r="W11" s="276"/>
      <c r="X11" s="277"/>
      <c r="Y11" s="272"/>
      <c r="Z11" s="278"/>
      <c r="AA11" s="278"/>
    </row>
    <row r="12" spans="1:27" s="105" customFormat="1" ht="39" customHeight="1">
      <c r="A12" s="75">
        <f aca="true" t="shared" si="0" ref="A12:A17">RANK(Z12,Z$12:Z$17,0)</f>
        <v>1</v>
      </c>
      <c r="B12" s="99"/>
      <c r="C12" s="67"/>
      <c r="D12" s="167" t="s">
        <v>109</v>
      </c>
      <c r="E12" s="84" t="s">
        <v>110</v>
      </c>
      <c r="F12" s="74" t="s">
        <v>8</v>
      </c>
      <c r="G12" s="155" t="s">
        <v>73</v>
      </c>
      <c r="H12" s="151" t="s">
        <v>74</v>
      </c>
      <c r="I12" s="107" t="s">
        <v>75</v>
      </c>
      <c r="J12" s="74" t="s">
        <v>76</v>
      </c>
      <c r="K12" s="133" t="s">
        <v>77</v>
      </c>
      <c r="L12" s="100">
        <v>122</v>
      </c>
      <c r="M12" s="101">
        <f aca="true" t="shared" si="1" ref="M12:M17">L12/2-IF($W12=1,0.5,IF($W12=2,1,0))</f>
        <v>61</v>
      </c>
      <c r="N12" s="78">
        <f aca="true" t="shared" si="2" ref="N12:N17">RANK(M12,M$12:M$17,0)</f>
        <v>3</v>
      </c>
      <c r="O12" s="102">
        <v>6.3</v>
      </c>
      <c r="P12" s="102">
        <v>6</v>
      </c>
      <c r="Q12" s="102">
        <v>6.3</v>
      </c>
      <c r="R12" s="102">
        <v>6.3</v>
      </c>
      <c r="S12" s="100">
        <f aca="true" t="shared" si="3" ref="S12:S17">O12+P12+Q12+R12</f>
        <v>24.900000000000002</v>
      </c>
      <c r="T12" s="101">
        <f aca="true" t="shared" si="4" ref="T12:T17">S12/0.4-IF($W12=1,0.5,IF($W12=2,1,0))</f>
        <v>62.25</v>
      </c>
      <c r="U12" s="78">
        <f aca="true" t="shared" si="5" ref="U12:U17">RANK(T12,T$12:T$17,0)</f>
        <v>1</v>
      </c>
      <c r="V12" s="103"/>
      <c r="W12" s="103"/>
      <c r="X12" s="104"/>
      <c r="Y12" s="104"/>
      <c r="Z12" s="101">
        <f aca="true" t="shared" si="6" ref="Z12:Z17">(M12+T12)/2-IF($V12=1,0.5,IF($V12=2,1.5,0))</f>
        <v>61.625</v>
      </c>
      <c r="AA12" s="110" t="s">
        <v>87</v>
      </c>
    </row>
    <row r="13" spans="1:27" s="105" customFormat="1" ht="39" customHeight="1">
      <c r="A13" s="75">
        <f t="shared" si="0"/>
        <v>2</v>
      </c>
      <c r="B13" s="99"/>
      <c r="C13" s="67"/>
      <c r="D13" s="94" t="s">
        <v>95</v>
      </c>
      <c r="E13" s="159" t="s">
        <v>96</v>
      </c>
      <c r="F13" s="107" t="s">
        <v>9</v>
      </c>
      <c r="G13" s="108" t="s">
        <v>80</v>
      </c>
      <c r="H13" s="106" t="s">
        <v>81</v>
      </c>
      <c r="I13" s="107" t="s">
        <v>76</v>
      </c>
      <c r="J13" s="107" t="s">
        <v>76</v>
      </c>
      <c r="K13" s="121" t="s">
        <v>77</v>
      </c>
      <c r="L13" s="100">
        <v>121.5</v>
      </c>
      <c r="M13" s="101">
        <f t="shared" si="1"/>
        <v>60.75</v>
      </c>
      <c r="N13" s="78">
        <f t="shared" si="2"/>
        <v>4</v>
      </c>
      <c r="O13" s="102">
        <v>6.1</v>
      </c>
      <c r="P13" s="102">
        <v>6.3</v>
      </c>
      <c r="Q13" s="102">
        <v>6.3</v>
      </c>
      <c r="R13" s="102">
        <v>6.2</v>
      </c>
      <c r="S13" s="100">
        <f t="shared" si="3"/>
        <v>24.9</v>
      </c>
      <c r="T13" s="101">
        <f t="shared" si="4"/>
        <v>62.24999999999999</v>
      </c>
      <c r="U13" s="78">
        <f t="shared" si="5"/>
        <v>2</v>
      </c>
      <c r="V13" s="103"/>
      <c r="W13" s="103"/>
      <c r="X13" s="104"/>
      <c r="Y13" s="104"/>
      <c r="Z13" s="101">
        <f t="shared" si="6"/>
        <v>61.5</v>
      </c>
      <c r="AA13" s="110" t="s">
        <v>87</v>
      </c>
    </row>
    <row r="14" spans="1:27" s="105" customFormat="1" ht="39" customHeight="1">
      <c r="A14" s="75">
        <f t="shared" si="0"/>
        <v>3</v>
      </c>
      <c r="B14" s="99"/>
      <c r="C14" s="67"/>
      <c r="D14" s="128" t="s">
        <v>182</v>
      </c>
      <c r="E14" s="106" t="s">
        <v>183</v>
      </c>
      <c r="F14" s="120" t="s">
        <v>8</v>
      </c>
      <c r="G14" s="118" t="s">
        <v>184</v>
      </c>
      <c r="H14" s="188" t="s">
        <v>179</v>
      </c>
      <c r="I14" s="120" t="s">
        <v>102</v>
      </c>
      <c r="J14" s="226" t="s">
        <v>102</v>
      </c>
      <c r="K14" s="133" t="s">
        <v>103</v>
      </c>
      <c r="L14" s="100">
        <v>124</v>
      </c>
      <c r="M14" s="101">
        <f t="shared" si="1"/>
        <v>62</v>
      </c>
      <c r="N14" s="78">
        <f t="shared" si="2"/>
        <v>1</v>
      </c>
      <c r="O14" s="102">
        <v>5.7</v>
      </c>
      <c r="P14" s="102">
        <v>5.9</v>
      </c>
      <c r="Q14" s="102">
        <v>6.2</v>
      </c>
      <c r="R14" s="102">
        <v>6</v>
      </c>
      <c r="S14" s="100">
        <f t="shared" si="3"/>
        <v>23.8</v>
      </c>
      <c r="T14" s="101">
        <f t="shared" si="4"/>
        <v>59.5</v>
      </c>
      <c r="U14" s="78">
        <f t="shared" si="5"/>
        <v>3</v>
      </c>
      <c r="V14" s="103"/>
      <c r="W14" s="103"/>
      <c r="X14" s="104"/>
      <c r="Y14" s="104"/>
      <c r="Z14" s="101">
        <f t="shared" si="6"/>
        <v>60.75</v>
      </c>
      <c r="AA14" s="110" t="s">
        <v>213</v>
      </c>
    </row>
    <row r="15" spans="1:27" s="105" customFormat="1" ht="39" customHeight="1">
      <c r="A15" s="75">
        <f t="shared" si="0"/>
        <v>4</v>
      </c>
      <c r="B15" s="99"/>
      <c r="C15" s="67"/>
      <c r="D15" s="187" t="s">
        <v>97</v>
      </c>
      <c r="E15" s="164" t="s">
        <v>98</v>
      </c>
      <c r="F15" s="165" t="s">
        <v>9</v>
      </c>
      <c r="G15" s="166" t="s">
        <v>99</v>
      </c>
      <c r="H15" s="127" t="s">
        <v>100</v>
      </c>
      <c r="I15" s="120" t="s">
        <v>101</v>
      </c>
      <c r="J15" s="120" t="s">
        <v>102</v>
      </c>
      <c r="K15" s="133" t="s">
        <v>103</v>
      </c>
      <c r="L15" s="100">
        <v>123.5</v>
      </c>
      <c r="M15" s="101">
        <f t="shared" si="1"/>
        <v>61.75</v>
      </c>
      <c r="N15" s="78">
        <f t="shared" si="2"/>
        <v>2</v>
      </c>
      <c r="O15" s="102">
        <v>6.3</v>
      </c>
      <c r="P15" s="102">
        <v>5.9</v>
      </c>
      <c r="Q15" s="102">
        <v>5.5</v>
      </c>
      <c r="R15" s="102">
        <v>5.9</v>
      </c>
      <c r="S15" s="100">
        <f t="shared" si="3"/>
        <v>23.6</v>
      </c>
      <c r="T15" s="101">
        <f t="shared" si="4"/>
        <v>59</v>
      </c>
      <c r="U15" s="78">
        <f t="shared" si="5"/>
        <v>4</v>
      </c>
      <c r="V15" s="103">
        <v>2</v>
      </c>
      <c r="W15" s="103"/>
      <c r="X15" s="104"/>
      <c r="Y15" s="104"/>
      <c r="Z15" s="101">
        <f t="shared" si="6"/>
        <v>58.875</v>
      </c>
      <c r="AA15" s="110" t="s">
        <v>69</v>
      </c>
    </row>
    <row r="16" spans="1:27" s="105" customFormat="1" ht="39" customHeight="1">
      <c r="A16" s="75">
        <f t="shared" si="0"/>
        <v>5</v>
      </c>
      <c r="B16" s="99"/>
      <c r="C16" s="67"/>
      <c r="D16" s="94" t="s">
        <v>106</v>
      </c>
      <c r="E16" s="159" t="s">
        <v>107</v>
      </c>
      <c r="F16" s="93" t="s">
        <v>8</v>
      </c>
      <c r="G16" s="161" t="s">
        <v>90</v>
      </c>
      <c r="H16" s="162" t="s">
        <v>91</v>
      </c>
      <c r="I16" s="163" t="s">
        <v>75</v>
      </c>
      <c r="J16" s="74" t="s">
        <v>136</v>
      </c>
      <c r="K16" s="149" t="s">
        <v>77</v>
      </c>
      <c r="L16" s="100">
        <v>118</v>
      </c>
      <c r="M16" s="101">
        <f t="shared" si="1"/>
        <v>59</v>
      </c>
      <c r="N16" s="78">
        <f t="shared" si="2"/>
        <v>5</v>
      </c>
      <c r="O16" s="102">
        <v>5.7</v>
      </c>
      <c r="P16" s="102">
        <v>5.5</v>
      </c>
      <c r="Q16" s="102">
        <v>5.3</v>
      </c>
      <c r="R16" s="102">
        <v>5.5</v>
      </c>
      <c r="S16" s="100">
        <f t="shared" si="3"/>
        <v>22</v>
      </c>
      <c r="T16" s="101">
        <f t="shared" si="4"/>
        <v>55</v>
      </c>
      <c r="U16" s="78">
        <f t="shared" si="5"/>
        <v>5</v>
      </c>
      <c r="V16" s="103"/>
      <c r="W16" s="103"/>
      <c r="X16" s="104"/>
      <c r="Y16" s="104"/>
      <c r="Z16" s="101">
        <f t="shared" si="6"/>
        <v>57</v>
      </c>
      <c r="AA16" s="110" t="s">
        <v>69</v>
      </c>
    </row>
    <row r="17" spans="1:27" s="105" customFormat="1" ht="39" customHeight="1">
      <c r="A17" s="75">
        <f t="shared" si="0"/>
        <v>6</v>
      </c>
      <c r="B17" s="99"/>
      <c r="C17" s="67"/>
      <c r="D17" s="94" t="s">
        <v>95</v>
      </c>
      <c r="E17" s="159" t="s">
        <v>96</v>
      </c>
      <c r="F17" s="107" t="s">
        <v>9</v>
      </c>
      <c r="G17" s="147" t="s">
        <v>90</v>
      </c>
      <c r="H17" s="227" t="s">
        <v>91</v>
      </c>
      <c r="I17" s="228" t="s">
        <v>75</v>
      </c>
      <c r="J17" s="74" t="s">
        <v>136</v>
      </c>
      <c r="K17" s="148" t="s">
        <v>77</v>
      </c>
      <c r="L17" s="100">
        <v>112.5</v>
      </c>
      <c r="M17" s="101">
        <f t="shared" si="1"/>
        <v>56.25</v>
      </c>
      <c r="N17" s="78">
        <f t="shared" si="2"/>
        <v>6</v>
      </c>
      <c r="O17" s="102">
        <v>5.5</v>
      </c>
      <c r="P17" s="102">
        <v>5.2</v>
      </c>
      <c r="Q17" s="102">
        <v>5.5</v>
      </c>
      <c r="R17" s="102">
        <v>5.5</v>
      </c>
      <c r="S17" s="100">
        <f t="shared" si="3"/>
        <v>21.7</v>
      </c>
      <c r="T17" s="101">
        <f t="shared" si="4"/>
        <v>54.24999999999999</v>
      </c>
      <c r="U17" s="78">
        <f t="shared" si="5"/>
        <v>6</v>
      </c>
      <c r="V17" s="103"/>
      <c r="W17" s="103"/>
      <c r="X17" s="104"/>
      <c r="Y17" s="104"/>
      <c r="Z17" s="101">
        <f t="shared" si="6"/>
        <v>55.25</v>
      </c>
      <c r="AA17" s="110" t="s">
        <v>69</v>
      </c>
    </row>
    <row r="18" spans="1:26" s="25" customFormat="1" ht="40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9" ht="39.75" customHeight="1">
      <c r="A19" s="34"/>
      <c r="B19" s="34"/>
      <c r="C19" s="34"/>
      <c r="D19" s="114" t="s">
        <v>17</v>
      </c>
      <c r="E19" s="114"/>
      <c r="F19" s="114"/>
      <c r="G19" s="114"/>
      <c r="H19" s="115" t="s">
        <v>122</v>
      </c>
      <c r="I19" s="34"/>
      <c r="K19" s="115"/>
      <c r="L19" s="35"/>
      <c r="M19" s="36"/>
      <c r="N19" s="34"/>
      <c r="O19" s="37"/>
      <c r="P19" s="38"/>
      <c r="Q19" s="38"/>
      <c r="R19" s="38"/>
      <c r="S19" s="38"/>
      <c r="T19" s="34"/>
      <c r="U19" s="37"/>
      <c r="V19" s="38"/>
      <c r="W19" s="34"/>
      <c r="X19" s="34"/>
      <c r="Y19" s="34"/>
      <c r="Z19" s="34"/>
      <c r="AA19" s="34"/>
      <c r="AB19" s="38"/>
      <c r="AC19" s="34"/>
    </row>
    <row r="20" spans="1:29" ht="39.75" customHeight="1">
      <c r="A20" s="34"/>
      <c r="B20" s="34"/>
      <c r="C20" s="34"/>
      <c r="D20" s="114"/>
      <c r="E20" s="114"/>
      <c r="F20" s="114"/>
      <c r="G20" s="114"/>
      <c r="H20" s="115"/>
      <c r="I20" s="34"/>
      <c r="K20" s="115"/>
      <c r="L20" s="35"/>
      <c r="M20" s="36"/>
      <c r="N20" s="34"/>
      <c r="O20" s="37"/>
      <c r="P20" s="38"/>
      <c r="Q20" s="38"/>
      <c r="R20" s="38"/>
      <c r="S20" s="38"/>
      <c r="T20" s="34"/>
      <c r="U20" s="37"/>
      <c r="V20" s="38"/>
      <c r="W20" s="34"/>
      <c r="X20" s="34"/>
      <c r="Y20" s="34"/>
      <c r="Z20" s="34"/>
      <c r="AA20" s="34"/>
      <c r="AB20" s="38"/>
      <c r="AC20" s="34"/>
    </row>
    <row r="21" spans="1:29" ht="39.75" customHeight="1">
      <c r="A21" s="34"/>
      <c r="B21" s="34"/>
      <c r="C21" s="34"/>
      <c r="D21" s="114" t="s">
        <v>10</v>
      </c>
      <c r="E21" s="114"/>
      <c r="F21" s="114"/>
      <c r="G21" s="114"/>
      <c r="H21" s="115" t="s">
        <v>64</v>
      </c>
      <c r="I21" s="34"/>
      <c r="K21" s="115"/>
      <c r="L21" s="35"/>
      <c r="M21" s="39"/>
      <c r="O21" s="37"/>
      <c r="P21" s="38"/>
      <c r="Q21" s="38"/>
      <c r="R21" s="38"/>
      <c r="S21" s="38"/>
      <c r="T21" s="34"/>
      <c r="U21" s="37"/>
      <c r="V21" s="38"/>
      <c r="W21" s="34"/>
      <c r="X21" s="34"/>
      <c r="Y21" s="34"/>
      <c r="Z21" s="34"/>
      <c r="AA21" s="34"/>
      <c r="AB21" s="38"/>
      <c r="AC21" s="34"/>
    </row>
  </sheetData>
  <sheetProtection/>
  <protectedRanges>
    <protectedRange sqref="K12" name="Диапазон1_3_1_1_3_11_1_1_3_1_3_1_1_1_1_3_2_1_1_6_3_1"/>
  </protectedRanges>
  <mergeCells count="26">
    <mergeCell ref="V9:V11"/>
    <mergeCell ref="W9:W11"/>
    <mergeCell ref="X9:X11"/>
    <mergeCell ref="G9:G11"/>
    <mergeCell ref="H9:H11"/>
    <mergeCell ref="I9:I11"/>
    <mergeCell ref="K9:K11"/>
    <mergeCell ref="L9:N9"/>
    <mergeCell ref="O9:U9"/>
    <mergeCell ref="L10:N10"/>
    <mergeCell ref="A1:AA1"/>
    <mergeCell ref="A2:AA2"/>
    <mergeCell ref="A3:AA3"/>
    <mergeCell ref="A4:AA4"/>
    <mergeCell ref="AA9:AA11"/>
    <mergeCell ref="A5:AA5"/>
    <mergeCell ref="A6:AA6"/>
    <mergeCell ref="A9:A11"/>
    <mergeCell ref="B9:B11"/>
    <mergeCell ref="C9:C11"/>
    <mergeCell ref="Y9:Y11"/>
    <mergeCell ref="Z9:Z11"/>
    <mergeCell ref="D9:D11"/>
    <mergeCell ref="E9:E11"/>
    <mergeCell ref="F9:F11"/>
    <mergeCell ref="O10:U10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view="pageBreakPreview" zoomScale="75" zoomScaleNormal="60" zoomScaleSheetLayoutView="75" zoomScalePageLayoutView="0" workbookViewId="0" topLeftCell="A1">
      <selection activeCell="I9" sqref="I9:I1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69" customHeight="1">
      <c r="A1" s="253" t="s">
        <v>115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:27" s="10" customFormat="1" ht="23.2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27" s="11" customFormat="1" ht="27" customHeight="1">
      <c r="A5" s="258" t="s">
        <v>216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s="95" customFormat="1" ht="18.75" customHeight="1">
      <c r="A6" s="288" t="s">
        <v>217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</row>
    <row r="7" spans="1:26" ht="3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s="17" customFormat="1" ht="15" customHeight="1">
      <c r="A8" s="168" t="s">
        <v>113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6"/>
      <c r="Z8" s="139" t="s">
        <v>70</v>
      </c>
    </row>
    <row r="9" spans="1:27" s="144" customFormat="1" ht="19.5" customHeight="1">
      <c r="A9" s="277" t="s">
        <v>26</v>
      </c>
      <c r="B9" s="272" t="s">
        <v>46</v>
      </c>
      <c r="C9" s="284" t="s">
        <v>13</v>
      </c>
      <c r="D9" s="279" t="s">
        <v>15</v>
      </c>
      <c r="E9" s="279" t="s">
        <v>3</v>
      </c>
      <c r="F9" s="277" t="s">
        <v>14</v>
      </c>
      <c r="G9" s="279" t="s">
        <v>16</v>
      </c>
      <c r="H9" s="279" t="s">
        <v>3</v>
      </c>
      <c r="I9" s="279" t="s">
        <v>4</v>
      </c>
      <c r="J9" s="143"/>
      <c r="K9" s="279" t="s">
        <v>6</v>
      </c>
      <c r="L9" s="280" t="s">
        <v>43</v>
      </c>
      <c r="M9" s="280"/>
      <c r="N9" s="280"/>
      <c r="O9" s="281" t="s">
        <v>215</v>
      </c>
      <c r="P9" s="282"/>
      <c r="Q9" s="282"/>
      <c r="R9" s="282"/>
      <c r="S9" s="282"/>
      <c r="T9" s="282"/>
      <c r="U9" s="283"/>
      <c r="V9" s="272" t="s">
        <v>20</v>
      </c>
      <c r="W9" s="274" t="s">
        <v>55</v>
      </c>
      <c r="X9" s="277"/>
      <c r="Y9" s="272" t="s">
        <v>47</v>
      </c>
      <c r="Z9" s="278" t="s">
        <v>22</v>
      </c>
      <c r="AA9" s="278" t="s">
        <v>23</v>
      </c>
    </row>
    <row r="10" spans="1:27" s="144" customFormat="1" ht="19.5" customHeight="1">
      <c r="A10" s="277"/>
      <c r="B10" s="272"/>
      <c r="C10" s="285"/>
      <c r="D10" s="279"/>
      <c r="E10" s="279"/>
      <c r="F10" s="277"/>
      <c r="G10" s="279"/>
      <c r="H10" s="279"/>
      <c r="I10" s="279"/>
      <c r="J10" s="143"/>
      <c r="K10" s="279"/>
      <c r="L10" s="280" t="s">
        <v>48</v>
      </c>
      <c r="M10" s="280"/>
      <c r="N10" s="280"/>
      <c r="O10" s="281" t="s">
        <v>49</v>
      </c>
      <c r="P10" s="282"/>
      <c r="Q10" s="282"/>
      <c r="R10" s="282"/>
      <c r="S10" s="282"/>
      <c r="T10" s="282"/>
      <c r="U10" s="283"/>
      <c r="V10" s="273"/>
      <c r="W10" s="275"/>
      <c r="X10" s="277"/>
      <c r="Y10" s="272"/>
      <c r="Z10" s="278"/>
      <c r="AA10" s="278"/>
    </row>
    <row r="11" spans="1:27" s="144" customFormat="1" ht="83.25" customHeight="1">
      <c r="A11" s="277"/>
      <c r="B11" s="272"/>
      <c r="C11" s="286"/>
      <c r="D11" s="279"/>
      <c r="E11" s="279"/>
      <c r="F11" s="277"/>
      <c r="G11" s="279"/>
      <c r="H11" s="279"/>
      <c r="I11" s="279"/>
      <c r="J11" s="143"/>
      <c r="K11" s="279"/>
      <c r="L11" s="96" t="s">
        <v>24</v>
      </c>
      <c r="M11" s="97" t="s">
        <v>25</v>
      </c>
      <c r="N11" s="96" t="s">
        <v>26</v>
      </c>
      <c r="O11" s="98" t="s">
        <v>50</v>
      </c>
      <c r="P11" s="98" t="s">
        <v>51</v>
      </c>
      <c r="Q11" s="98" t="s">
        <v>52</v>
      </c>
      <c r="R11" s="98" t="s">
        <v>53</v>
      </c>
      <c r="S11" s="97" t="s">
        <v>24</v>
      </c>
      <c r="T11" s="96" t="s">
        <v>25</v>
      </c>
      <c r="U11" s="96" t="s">
        <v>26</v>
      </c>
      <c r="V11" s="272"/>
      <c r="W11" s="276"/>
      <c r="X11" s="277"/>
      <c r="Y11" s="272"/>
      <c r="Z11" s="278"/>
      <c r="AA11" s="278"/>
    </row>
    <row r="12" spans="1:27" s="105" customFormat="1" ht="39" customHeight="1">
      <c r="A12" s="75">
        <f aca="true" t="shared" si="0" ref="A12:A20">RANK(Z12,Z$12:Z$20,0)</f>
        <v>1</v>
      </c>
      <c r="B12" s="99"/>
      <c r="C12" s="67"/>
      <c r="D12" s="125" t="s">
        <v>137</v>
      </c>
      <c r="E12" s="119" t="s">
        <v>138</v>
      </c>
      <c r="F12" s="120">
        <v>2</v>
      </c>
      <c r="G12" s="118" t="s">
        <v>154</v>
      </c>
      <c r="H12" s="119" t="s">
        <v>155</v>
      </c>
      <c r="I12" s="120" t="s">
        <v>156</v>
      </c>
      <c r="J12" s="170" t="s">
        <v>136</v>
      </c>
      <c r="K12" s="121" t="s">
        <v>142</v>
      </c>
      <c r="L12" s="100">
        <v>134.5</v>
      </c>
      <c r="M12" s="101">
        <f aca="true" t="shared" si="1" ref="M12:M20">L12/2-IF($W12=1,0.5,IF($W12=2,1,0))</f>
        <v>67.25</v>
      </c>
      <c r="N12" s="78">
        <f aca="true" t="shared" si="2" ref="N12:N20">RANK(M12,M$12:M$20,0)</f>
        <v>1</v>
      </c>
      <c r="O12" s="102">
        <v>6.6</v>
      </c>
      <c r="P12" s="102">
        <v>6.9</v>
      </c>
      <c r="Q12" s="102">
        <v>6.6</v>
      </c>
      <c r="R12" s="102">
        <v>6.8</v>
      </c>
      <c r="S12" s="100">
        <f aca="true" t="shared" si="3" ref="S12:S20">O12+P12+Q12+R12</f>
        <v>26.900000000000002</v>
      </c>
      <c r="T12" s="101">
        <f aca="true" t="shared" si="4" ref="T12:T20">S12/0.4-IF($W12=1,0.5,IF($W12=2,1,0))</f>
        <v>67.25</v>
      </c>
      <c r="U12" s="78">
        <f aca="true" t="shared" si="5" ref="U12:U20">RANK(T12,T$12:T$20,0)</f>
        <v>1</v>
      </c>
      <c r="V12" s="103"/>
      <c r="W12" s="103"/>
      <c r="X12" s="104"/>
      <c r="Y12" s="104"/>
      <c r="Z12" s="101">
        <f aca="true" t="shared" si="6" ref="Z12:Z20">(M12+T12)/2-IF($V12=1,0.5,IF($V12=2,1.5,0))</f>
        <v>67.25</v>
      </c>
      <c r="AA12" s="110" t="s">
        <v>69</v>
      </c>
    </row>
    <row r="13" spans="1:27" s="105" customFormat="1" ht="39" customHeight="1">
      <c r="A13" s="75">
        <f t="shared" si="0"/>
        <v>2</v>
      </c>
      <c r="B13" s="99"/>
      <c r="C13" s="67"/>
      <c r="D13" s="125" t="s">
        <v>143</v>
      </c>
      <c r="E13" s="119" t="s">
        <v>144</v>
      </c>
      <c r="F13" s="120" t="s">
        <v>9</v>
      </c>
      <c r="G13" s="171" t="s">
        <v>145</v>
      </c>
      <c r="H13" s="172" t="s">
        <v>146</v>
      </c>
      <c r="I13" s="178" t="s">
        <v>147</v>
      </c>
      <c r="J13" s="170" t="s">
        <v>158</v>
      </c>
      <c r="K13" s="173" t="s">
        <v>149</v>
      </c>
      <c r="L13" s="100">
        <v>134</v>
      </c>
      <c r="M13" s="101">
        <f t="shared" si="1"/>
        <v>67</v>
      </c>
      <c r="N13" s="78">
        <f t="shared" si="2"/>
        <v>2</v>
      </c>
      <c r="O13" s="102">
        <v>6.5</v>
      </c>
      <c r="P13" s="102">
        <v>6.6</v>
      </c>
      <c r="Q13" s="102">
        <v>6.7</v>
      </c>
      <c r="R13" s="102">
        <v>6.6</v>
      </c>
      <c r="S13" s="100">
        <f t="shared" si="3"/>
        <v>26.4</v>
      </c>
      <c r="T13" s="101">
        <f t="shared" si="4"/>
        <v>65.99999999999999</v>
      </c>
      <c r="U13" s="78">
        <f t="shared" si="5"/>
        <v>2</v>
      </c>
      <c r="V13" s="103"/>
      <c r="W13" s="103"/>
      <c r="X13" s="104"/>
      <c r="Y13" s="104"/>
      <c r="Z13" s="101">
        <f t="shared" si="6"/>
        <v>66.5</v>
      </c>
      <c r="AA13" s="110" t="s">
        <v>69</v>
      </c>
    </row>
    <row r="14" spans="1:27" s="105" customFormat="1" ht="39" customHeight="1">
      <c r="A14" s="75">
        <f t="shared" si="0"/>
        <v>3</v>
      </c>
      <c r="B14" s="99"/>
      <c r="C14" s="67"/>
      <c r="D14" s="94" t="s">
        <v>160</v>
      </c>
      <c r="E14" s="106" t="s">
        <v>161</v>
      </c>
      <c r="F14" s="107">
        <v>3</v>
      </c>
      <c r="G14" s="108" t="s">
        <v>165</v>
      </c>
      <c r="H14" s="106" t="s">
        <v>162</v>
      </c>
      <c r="I14" s="107" t="s">
        <v>163</v>
      </c>
      <c r="J14" s="107" t="s">
        <v>163</v>
      </c>
      <c r="K14" s="74" t="s">
        <v>164</v>
      </c>
      <c r="L14" s="100">
        <v>133</v>
      </c>
      <c r="M14" s="101">
        <f t="shared" si="1"/>
        <v>66.5</v>
      </c>
      <c r="N14" s="78">
        <f t="shared" si="2"/>
        <v>3</v>
      </c>
      <c r="O14" s="102">
        <v>6.4</v>
      </c>
      <c r="P14" s="102">
        <v>6.5</v>
      </c>
      <c r="Q14" s="102">
        <v>6.5</v>
      </c>
      <c r="R14" s="102">
        <v>6.5</v>
      </c>
      <c r="S14" s="100">
        <f t="shared" si="3"/>
        <v>25.9</v>
      </c>
      <c r="T14" s="101">
        <f t="shared" si="4"/>
        <v>64.74999999999999</v>
      </c>
      <c r="U14" s="78">
        <f t="shared" si="5"/>
        <v>4</v>
      </c>
      <c r="V14" s="103"/>
      <c r="W14" s="103"/>
      <c r="X14" s="104"/>
      <c r="Y14" s="104"/>
      <c r="Z14" s="101">
        <f t="shared" si="6"/>
        <v>65.625</v>
      </c>
      <c r="AA14" s="110" t="s">
        <v>69</v>
      </c>
    </row>
    <row r="15" spans="1:27" s="105" customFormat="1" ht="39" customHeight="1">
      <c r="A15" s="75">
        <f t="shared" si="0"/>
        <v>4</v>
      </c>
      <c r="B15" s="99"/>
      <c r="C15" s="67"/>
      <c r="D15" s="189" t="s">
        <v>188</v>
      </c>
      <c r="E15" s="130" t="s">
        <v>189</v>
      </c>
      <c r="F15" s="131" t="s">
        <v>8</v>
      </c>
      <c r="G15" s="118" t="s">
        <v>180</v>
      </c>
      <c r="H15" s="119" t="s">
        <v>181</v>
      </c>
      <c r="I15" s="131" t="s">
        <v>102</v>
      </c>
      <c r="J15" s="131" t="s">
        <v>102</v>
      </c>
      <c r="K15" s="133" t="s">
        <v>103</v>
      </c>
      <c r="L15" s="100">
        <v>131</v>
      </c>
      <c r="M15" s="101">
        <f t="shared" si="1"/>
        <v>65.5</v>
      </c>
      <c r="N15" s="78">
        <f t="shared" si="2"/>
        <v>5</v>
      </c>
      <c r="O15" s="102">
        <v>6.5</v>
      </c>
      <c r="P15" s="102">
        <v>6.7</v>
      </c>
      <c r="Q15" s="102">
        <v>6.4</v>
      </c>
      <c r="R15" s="102">
        <v>6.5</v>
      </c>
      <c r="S15" s="100">
        <f t="shared" si="3"/>
        <v>26.1</v>
      </c>
      <c r="T15" s="101">
        <f t="shared" si="4"/>
        <v>65.25</v>
      </c>
      <c r="U15" s="78">
        <f t="shared" si="5"/>
        <v>3</v>
      </c>
      <c r="V15" s="103"/>
      <c r="W15" s="103"/>
      <c r="X15" s="104"/>
      <c r="Y15" s="104"/>
      <c r="Z15" s="101">
        <f t="shared" si="6"/>
        <v>65.375</v>
      </c>
      <c r="AA15" s="110" t="s">
        <v>69</v>
      </c>
    </row>
    <row r="16" spans="1:27" s="105" customFormat="1" ht="39" customHeight="1">
      <c r="A16" s="75">
        <f t="shared" si="0"/>
        <v>5</v>
      </c>
      <c r="B16" s="99"/>
      <c r="C16" s="67"/>
      <c r="D16" s="94" t="s">
        <v>131</v>
      </c>
      <c r="E16" s="106" t="s">
        <v>132</v>
      </c>
      <c r="F16" s="107" t="s">
        <v>8</v>
      </c>
      <c r="G16" s="108" t="s">
        <v>126</v>
      </c>
      <c r="H16" s="106" t="s">
        <v>127</v>
      </c>
      <c r="I16" s="107" t="s">
        <v>128</v>
      </c>
      <c r="J16" s="107" t="s">
        <v>129</v>
      </c>
      <c r="K16" s="74" t="s">
        <v>130</v>
      </c>
      <c r="L16" s="100">
        <v>131</v>
      </c>
      <c r="M16" s="101">
        <f t="shared" si="1"/>
        <v>65.5</v>
      </c>
      <c r="N16" s="78">
        <f t="shared" si="2"/>
        <v>5</v>
      </c>
      <c r="O16" s="102">
        <v>6.2</v>
      </c>
      <c r="P16" s="102">
        <v>6.5</v>
      </c>
      <c r="Q16" s="102">
        <v>6.6</v>
      </c>
      <c r="R16" s="102">
        <v>6.5</v>
      </c>
      <c r="S16" s="100">
        <f t="shared" si="3"/>
        <v>25.799999999999997</v>
      </c>
      <c r="T16" s="101">
        <f t="shared" si="4"/>
        <v>64.49999999999999</v>
      </c>
      <c r="U16" s="78">
        <f t="shared" si="5"/>
        <v>5</v>
      </c>
      <c r="V16" s="103"/>
      <c r="W16" s="103"/>
      <c r="X16" s="104"/>
      <c r="Y16" s="104"/>
      <c r="Z16" s="101">
        <f t="shared" si="6"/>
        <v>65</v>
      </c>
      <c r="AA16" s="110" t="s">
        <v>69</v>
      </c>
    </row>
    <row r="17" spans="1:27" s="105" customFormat="1" ht="39" customHeight="1">
      <c r="A17" s="75">
        <f t="shared" si="0"/>
        <v>6</v>
      </c>
      <c r="B17" s="99"/>
      <c r="C17" s="67"/>
      <c r="D17" s="229" t="s">
        <v>104</v>
      </c>
      <c r="E17" s="174" t="s">
        <v>105</v>
      </c>
      <c r="F17" s="131" t="s">
        <v>8</v>
      </c>
      <c r="G17" s="108" t="s">
        <v>175</v>
      </c>
      <c r="H17" s="215" t="s">
        <v>176</v>
      </c>
      <c r="I17" s="230" t="s">
        <v>102</v>
      </c>
      <c r="J17" s="74" t="s">
        <v>102</v>
      </c>
      <c r="K17" s="133" t="s">
        <v>103</v>
      </c>
      <c r="L17" s="100">
        <v>132</v>
      </c>
      <c r="M17" s="101">
        <f t="shared" si="1"/>
        <v>66</v>
      </c>
      <c r="N17" s="78">
        <f t="shared" si="2"/>
        <v>4</v>
      </c>
      <c r="O17" s="102">
        <v>6.2</v>
      </c>
      <c r="P17" s="102">
        <v>6.1</v>
      </c>
      <c r="Q17" s="102">
        <v>6.3</v>
      </c>
      <c r="R17" s="102">
        <v>6.2</v>
      </c>
      <c r="S17" s="100">
        <f t="shared" si="3"/>
        <v>24.8</v>
      </c>
      <c r="T17" s="101">
        <f t="shared" si="4"/>
        <v>62</v>
      </c>
      <c r="U17" s="78">
        <f t="shared" si="5"/>
        <v>7</v>
      </c>
      <c r="V17" s="103"/>
      <c r="W17" s="103"/>
      <c r="X17" s="104"/>
      <c r="Y17" s="104"/>
      <c r="Z17" s="101">
        <f t="shared" si="6"/>
        <v>64</v>
      </c>
      <c r="AA17" s="110" t="s">
        <v>69</v>
      </c>
    </row>
    <row r="18" spans="1:27" s="105" customFormat="1" ht="39" customHeight="1">
      <c r="A18" s="75">
        <f t="shared" si="0"/>
        <v>7</v>
      </c>
      <c r="B18" s="99"/>
      <c r="C18" s="67"/>
      <c r="D18" s="189" t="s">
        <v>171</v>
      </c>
      <c r="E18" s="72" t="s">
        <v>172</v>
      </c>
      <c r="F18" s="131">
        <v>3</v>
      </c>
      <c r="G18" s="132" t="s">
        <v>173</v>
      </c>
      <c r="H18" s="130" t="s">
        <v>174</v>
      </c>
      <c r="I18" s="131" t="s">
        <v>102</v>
      </c>
      <c r="J18" s="131" t="s">
        <v>102</v>
      </c>
      <c r="K18" s="133" t="s">
        <v>103</v>
      </c>
      <c r="L18" s="100">
        <v>129.5</v>
      </c>
      <c r="M18" s="101">
        <f t="shared" si="1"/>
        <v>64.75</v>
      </c>
      <c r="N18" s="78">
        <f t="shared" si="2"/>
        <v>7</v>
      </c>
      <c r="O18" s="102">
        <v>6.1</v>
      </c>
      <c r="P18" s="102">
        <v>6.3</v>
      </c>
      <c r="Q18" s="102">
        <v>6.5</v>
      </c>
      <c r="R18" s="102">
        <v>6.3</v>
      </c>
      <c r="S18" s="100">
        <f t="shared" si="3"/>
        <v>25.2</v>
      </c>
      <c r="T18" s="101">
        <f t="shared" si="4"/>
        <v>62.99999999999999</v>
      </c>
      <c r="U18" s="78">
        <f t="shared" si="5"/>
        <v>6</v>
      </c>
      <c r="V18" s="103"/>
      <c r="W18" s="103"/>
      <c r="X18" s="104"/>
      <c r="Y18" s="104"/>
      <c r="Z18" s="101">
        <f t="shared" si="6"/>
        <v>63.875</v>
      </c>
      <c r="AA18" s="110" t="s">
        <v>69</v>
      </c>
    </row>
    <row r="19" spans="1:27" s="105" customFormat="1" ht="39" customHeight="1">
      <c r="A19" s="75">
        <f t="shared" si="0"/>
        <v>8</v>
      </c>
      <c r="B19" s="99"/>
      <c r="C19" s="67"/>
      <c r="D19" s="167" t="s">
        <v>166</v>
      </c>
      <c r="E19" s="174" t="s">
        <v>170</v>
      </c>
      <c r="F19" s="231" t="s">
        <v>8</v>
      </c>
      <c r="G19" s="205" t="s">
        <v>167</v>
      </c>
      <c r="H19" s="232" t="s">
        <v>168</v>
      </c>
      <c r="I19" s="74" t="s">
        <v>169</v>
      </c>
      <c r="J19" s="74" t="s">
        <v>136</v>
      </c>
      <c r="K19" s="74" t="s">
        <v>94</v>
      </c>
      <c r="L19" s="100">
        <v>127.5</v>
      </c>
      <c r="M19" s="101">
        <f t="shared" si="1"/>
        <v>63.75</v>
      </c>
      <c r="N19" s="78">
        <f t="shared" si="2"/>
        <v>8</v>
      </c>
      <c r="O19" s="102">
        <v>5.9</v>
      </c>
      <c r="P19" s="102">
        <v>5.8</v>
      </c>
      <c r="Q19" s="102">
        <v>6</v>
      </c>
      <c r="R19" s="102">
        <v>5.9</v>
      </c>
      <c r="S19" s="100">
        <f t="shared" si="3"/>
        <v>23.6</v>
      </c>
      <c r="T19" s="101">
        <f t="shared" si="4"/>
        <v>59</v>
      </c>
      <c r="U19" s="78">
        <f t="shared" si="5"/>
        <v>9</v>
      </c>
      <c r="V19" s="103"/>
      <c r="W19" s="103"/>
      <c r="X19" s="104"/>
      <c r="Y19" s="104"/>
      <c r="Z19" s="101">
        <f t="shared" si="6"/>
        <v>61.375</v>
      </c>
      <c r="AA19" s="110" t="s">
        <v>69</v>
      </c>
    </row>
    <row r="20" spans="1:27" s="105" customFormat="1" ht="39" customHeight="1">
      <c r="A20" s="75">
        <f t="shared" si="0"/>
        <v>9</v>
      </c>
      <c r="B20" s="99"/>
      <c r="C20" s="67"/>
      <c r="D20" s="94" t="s">
        <v>111</v>
      </c>
      <c r="E20" s="159" t="s">
        <v>112</v>
      </c>
      <c r="F20" s="107" t="s">
        <v>87</v>
      </c>
      <c r="G20" s="150" t="s">
        <v>192</v>
      </c>
      <c r="H20" s="151" t="s">
        <v>85</v>
      </c>
      <c r="I20" s="73" t="s">
        <v>86</v>
      </c>
      <c r="J20" s="107" t="s">
        <v>76</v>
      </c>
      <c r="K20" s="148" t="s">
        <v>77</v>
      </c>
      <c r="L20" s="100">
        <v>118.5</v>
      </c>
      <c r="M20" s="101">
        <f t="shared" si="1"/>
        <v>59.25</v>
      </c>
      <c r="N20" s="78">
        <f t="shared" si="2"/>
        <v>9</v>
      </c>
      <c r="O20" s="102">
        <v>6.3</v>
      </c>
      <c r="P20" s="102">
        <v>6.1</v>
      </c>
      <c r="Q20" s="102">
        <v>5.9</v>
      </c>
      <c r="R20" s="102">
        <v>6.1</v>
      </c>
      <c r="S20" s="100">
        <f t="shared" si="3"/>
        <v>24.4</v>
      </c>
      <c r="T20" s="101">
        <f t="shared" si="4"/>
        <v>60.99999999999999</v>
      </c>
      <c r="U20" s="78">
        <f t="shared" si="5"/>
        <v>8</v>
      </c>
      <c r="V20" s="103"/>
      <c r="W20" s="103"/>
      <c r="X20" s="104"/>
      <c r="Y20" s="104"/>
      <c r="Z20" s="101">
        <f t="shared" si="6"/>
        <v>60.125</v>
      </c>
      <c r="AA20" s="110" t="s">
        <v>69</v>
      </c>
    </row>
    <row r="21" spans="1:26" s="25" customFormat="1" ht="40.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9" ht="39.75" customHeight="1">
      <c r="A22" s="34"/>
      <c r="B22" s="34"/>
      <c r="C22" s="34"/>
      <c r="D22" s="114" t="s">
        <v>17</v>
      </c>
      <c r="E22" s="114"/>
      <c r="F22" s="114"/>
      <c r="G22" s="114"/>
      <c r="H22" s="115" t="s">
        <v>122</v>
      </c>
      <c r="I22" s="34"/>
      <c r="K22" s="115"/>
      <c r="L22" s="35"/>
      <c r="M22" s="36"/>
      <c r="N22" s="34"/>
      <c r="O22" s="37"/>
      <c r="P22" s="38"/>
      <c r="Q22" s="38"/>
      <c r="R22" s="38"/>
      <c r="S22" s="38"/>
      <c r="T22" s="34"/>
      <c r="U22" s="37"/>
      <c r="V22" s="38"/>
      <c r="W22" s="34"/>
      <c r="X22" s="34"/>
      <c r="Y22" s="34"/>
      <c r="Z22" s="34"/>
      <c r="AA22" s="34"/>
      <c r="AB22" s="38"/>
      <c r="AC22" s="34"/>
    </row>
    <row r="23" spans="1:29" ht="39.75" customHeight="1">
      <c r="A23" s="34"/>
      <c r="B23" s="34"/>
      <c r="C23" s="34"/>
      <c r="D23" s="114"/>
      <c r="E23" s="114"/>
      <c r="F23" s="114"/>
      <c r="G23" s="114"/>
      <c r="H23" s="115"/>
      <c r="I23" s="34"/>
      <c r="K23" s="115"/>
      <c r="L23" s="35"/>
      <c r="M23" s="36"/>
      <c r="N23" s="34"/>
      <c r="O23" s="37"/>
      <c r="P23" s="38"/>
      <c r="Q23" s="38"/>
      <c r="R23" s="38"/>
      <c r="S23" s="38"/>
      <c r="T23" s="34"/>
      <c r="U23" s="37"/>
      <c r="V23" s="38"/>
      <c r="W23" s="34"/>
      <c r="X23" s="34"/>
      <c r="Y23" s="34"/>
      <c r="Z23" s="34"/>
      <c r="AA23" s="34"/>
      <c r="AB23" s="38"/>
      <c r="AC23" s="34"/>
    </row>
    <row r="24" spans="1:29" ht="39.75" customHeight="1">
      <c r="A24" s="34"/>
      <c r="B24" s="34"/>
      <c r="C24" s="34"/>
      <c r="D24" s="114" t="s">
        <v>10</v>
      </c>
      <c r="E24" s="114"/>
      <c r="F24" s="114"/>
      <c r="G24" s="114"/>
      <c r="H24" s="115" t="s">
        <v>64</v>
      </c>
      <c r="I24" s="34"/>
      <c r="K24" s="115"/>
      <c r="L24" s="35"/>
      <c r="M24" s="39"/>
      <c r="O24" s="37"/>
      <c r="P24" s="38"/>
      <c r="Q24" s="38"/>
      <c r="R24" s="38"/>
      <c r="S24" s="38"/>
      <c r="T24" s="34"/>
      <c r="U24" s="37"/>
      <c r="V24" s="38"/>
      <c r="W24" s="34"/>
      <c r="X24" s="34"/>
      <c r="Y24" s="34"/>
      <c r="Z24" s="34"/>
      <c r="AA24" s="34"/>
      <c r="AB24" s="38"/>
      <c r="AC24" s="34"/>
    </row>
  </sheetData>
  <sheetProtection/>
  <protectedRanges>
    <protectedRange sqref="K17" name="Диапазон1_3_1_1_3_11_1_1_3_1_1_2_1_3_3_1_1_1_1_1_1_1_1"/>
  </protectedRanges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75" zoomScaleNormal="60" zoomScaleSheetLayoutView="75" zoomScalePageLayoutView="0" workbookViewId="0" topLeftCell="A1">
      <selection activeCell="G9" sqref="G9:G1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69" customHeight="1">
      <c r="A1" s="253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21.75" customHeight="1">
      <c r="A2" s="287" t="s">
        <v>66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s="9" customFormat="1" ht="15.75" customHeight="1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:27" s="10" customFormat="1" ht="23.25" customHeight="1">
      <c r="A4" s="257" t="s">
        <v>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27" s="11" customFormat="1" ht="27" customHeight="1">
      <c r="A5" s="258" t="s">
        <v>134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s="95" customFormat="1" ht="18.75" customHeight="1">
      <c r="A6" s="288" t="s">
        <v>217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</row>
    <row r="7" spans="1:26" ht="3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s="17" customFormat="1" ht="15" customHeight="1">
      <c r="A8" s="168" t="s">
        <v>113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6"/>
      <c r="Z8" s="139" t="s">
        <v>70</v>
      </c>
    </row>
    <row r="9" spans="1:27" s="144" customFormat="1" ht="19.5" customHeight="1">
      <c r="A9" s="277" t="s">
        <v>26</v>
      </c>
      <c r="B9" s="272" t="s">
        <v>46</v>
      </c>
      <c r="C9" s="284" t="s">
        <v>13</v>
      </c>
      <c r="D9" s="279" t="s">
        <v>15</v>
      </c>
      <c r="E9" s="279" t="s">
        <v>3</v>
      </c>
      <c r="F9" s="277" t="s">
        <v>14</v>
      </c>
      <c r="G9" s="279" t="s">
        <v>16</v>
      </c>
      <c r="H9" s="279" t="s">
        <v>3</v>
      </c>
      <c r="I9" s="279" t="s">
        <v>4</v>
      </c>
      <c r="J9" s="143"/>
      <c r="K9" s="279" t="s">
        <v>6</v>
      </c>
      <c r="L9" s="280" t="s">
        <v>43</v>
      </c>
      <c r="M9" s="280"/>
      <c r="N9" s="280"/>
      <c r="O9" s="281" t="s">
        <v>215</v>
      </c>
      <c r="P9" s="282"/>
      <c r="Q9" s="282"/>
      <c r="R9" s="282"/>
      <c r="S9" s="282"/>
      <c r="T9" s="282"/>
      <c r="U9" s="283"/>
      <c r="V9" s="272" t="s">
        <v>20</v>
      </c>
      <c r="W9" s="274" t="s">
        <v>55</v>
      </c>
      <c r="X9" s="277"/>
      <c r="Y9" s="272" t="s">
        <v>47</v>
      </c>
      <c r="Z9" s="278" t="s">
        <v>22</v>
      </c>
      <c r="AA9" s="278" t="s">
        <v>23</v>
      </c>
    </row>
    <row r="10" spans="1:27" s="144" customFormat="1" ht="19.5" customHeight="1">
      <c r="A10" s="277"/>
      <c r="B10" s="272"/>
      <c r="C10" s="285"/>
      <c r="D10" s="279"/>
      <c r="E10" s="279"/>
      <c r="F10" s="277"/>
      <c r="G10" s="279"/>
      <c r="H10" s="279"/>
      <c r="I10" s="279"/>
      <c r="J10" s="143"/>
      <c r="K10" s="279"/>
      <c r="L10" s="280" t="s">
        <v>48</v>
      </c>
      <c r="M10" s="280"/>
      <c r="N10" s="280"/>
      <c r="O10" s="281" t="s">
        <v>49</v>
      </c>
      <c r="P10" s="282"/>
      <c r="Q10" s="282"/>
      <c r="R10" s="282"/>
      <c r="S10" s="282"/>
      <c r="T10" s="282"/>
      <c r="U10" s="283"/>
      <c r="V10" s="273"/>
      <c r="W10" s="275"/>
      <c r="X10" s="277"/>
      <c r="Y10" s="272"/>
      <c r="Z10" s="278"/>
      <c r="AA10" s="278"/>
    </row>
    <row r="11" spans="1:27" s="144" customFormat="1" ht="83.25" customHeight="1">
      <c r="A11" s="277"/>
      <c r="B11" s="272"/>
      <c r="C11" s="286"/>
      <c r="D11" s="279"/>
      <c r="E11" s="279"/>
      <c r="F11" s="277"/>
      <c r="G11" s="279"/>
      <c r="H11" s="279"/>
      <c r="I11" s="279"/>
      <c r="J11" s="143"/>
      <c r="K11" s="279"/>
      <c r="L11" s="96" t="s">
        <v>24</v>
      </c>
      <c r="M11" s="97" t="s">
        <v>25</v>
      </c>
      <c r="N11" s="96" t="s">
        <v>26</v>
      </c>
      <c r="O11" s="98" t="s">
        <v>50</v>
      </c>
      <c r="P11" s="98" t="s">
        <v>51</v>
      </c>
      <c r="Q11" s="98" t="s">
        <v>52</v>
      </c>
      <c r="R11" s="98" t="s">
        <v>53</v>
      </c>
      <c r="S11" s="97" t="s">
        <v>24</v>
      </c>
      <c r="T11" s="96" t="s">
        <v>25</v>
      </c>
      <c r="U11" s="96" t="s">
        <v>26</v>
      </c>
      <c r="V11" s="272"/>
      <c r="W11" s="276"/>
      <c r="X11" s="277"/>
      <c r="Y11" s="272"/>
      <c r="Z11" s="278"/>
      <c r="AA11" s="278"/>
    </row>
    <row r="12" spans="1:27" s="105" customFormat="1" ht="39" customHeight="1">
      <c r="A12" s="75">
        <f>RANK(Z12,Z$12:Z$14,0)</f>
        <v>1</v>
      </c>
      <c r="B12" s="99"/>
      <c r="C12" s="67"/>
      <c r="D12" s="187" t="s">
        <v>97</v>
      </c>
      <c r="E12" s="164" t="s">
        <v>98</v>
      </c>
      <c r="F12" s="165" t="s">
        <v>9</v>
      </c>
      <c r="G12" s="166" t="s">
        <v>99</v>
      </c>
      <c r="H12" s="127" t="s">
        <v>100</v>
      </c>
      <c r="I12" s="120" t="s">
        <v>101</v>
      </c>
      <c r="J12" s="120" t="s">
        <v>102</v>
      </c>
      <c r="K12" s="133" t="s">
        <v>103</v>
      </c>
      <c r="L12" s="100">
        <v>154.5</v>
      </c>
      <c r="M12" s="101">
        <f>L12/2.5-IF($W12=1,0.5,IF($W12=2,1,0))</f>
        <v>61.8</v>
      </c>
      <c r="N12" s="78">
        <f>RANK(M12,M$12:M$14,0)</f>
        <v>1</v>
      </c>
      <c r="O12" s="102">
        <v>5.8</v>
      </c>
      <c r="P12" s="102">
        <v>5.9</v>
      </c>
      <c r="Q12" s="102">
        <v>6.2</v>
      </c>
      <c r="R12" s="102">
        <v>5.9</v>
      </c>
      <c r="S12" s="100">
        <f>O12+P12+Q12+R12</f>
        <v>23.799999999999997</v>
      </c>
      <c r="T12" s="101">
        <f>S12/0.4-IF($W12=1,0.5,IF($W12=2,1,0))</f>
        <v>59.49999999999999</v>
      </c>
      <c r="U12" s="78">
        <f>RANK(T12,T$12:T$14,0)</f>
        <v>1</v>
      </c>
      <c r="V12" s="103">
        <v>1</v>
      </c>
      <c r="W12" s="103"/>
      <c r="X12" s="104"/>
      <c r="Y12" s="104"/>
      <c r="Z12" s="101">
        <f>(M12+T12)/2-IF($V12=1,0.5,IF($V12=2,1.5,0))</f>
        <v>60.14999999999999</v>
      </c>
      <c r="AA12" s="110" t="s">
        <v>69</v>
      </c>
    </row>
    <row r="13" spans="1:27" s="105" customFormat="1" ht="39" customHeight="1">
      <c r="A13" s="75">
        <f>RANK(Z13,Z$12:Z$14,0)</f>
        <v>2</v>
      </c>
      <c r="B13" s="99"/>
      <c r="C13" s="67"/>
      <c r="D13" s="94" t="s">
        <v>106</v>
      </c>
      <c r="E13" s="159" t="s">
        <v>107</v>
      </c>
      <c r="F13" s="93" t="s">
        <v>8</v>
      </c>
      <c r="G13" s="161" t="s">
        <v>90</v>
      </c>
      <c r="H13" s="162" t="s">
        <v>91</v>
      </c>
      <c r="I13" s="163" t="s">
        <v>75</v>
      </c>
      <c r="J13" s="74" t="s">
        <v>136</v>
      </c>
      <c r="K13" s="149" t="s">
        <v>77</v>
      </c>
      <c r="L13" s="100">
        <v>147</v>
      </c>
      <c r="M13" s="101">
        <f>L13/2.5-IF($W13=1,0.5,IF($W13=2,1,0))</f>
        <v>58.8</v>
      </c>
      <c r="N13" s="78">
        <f>RANK(M13,M$12:M$14,0)</f>
        <v>2</v>
      </c>
      <c r="O13" s="102">
        <v>5.8</v>
      </c>
      <c r="P13" s="102">
        <v>5.9</v>
      </c>
      <c r="Q13" s="102">
        <v>6</v>
      </c>
      <c r="R13" s="102">
        <v>5.8</v>
      </c>
      <c r="S13" s="100">
        <f>O13+P13+Q13+R13</f>
        <v>23.5</v>
      </c>
      <c r="T13" s="101">
        <f>S13/0.4-IF($W13=1,0.5,IF($W13=2,1,0))</f>
        <v>58.75</v>
      </c>
      <c r="U13" s="78">
        <f>RANK(T13,T$12:T$14,0)</f>
        <v>2</v>
      </c>
      <c r="V13" s="103"/>
      <c r="W13" s="103"/>
      <c r="X13" s="104"/>
      <c r="Y13" s="104"/>
      <c r="Z13" s="101">
        <f>(M13+T13)/2-IF($V13=1,0.5,IF($V13=2,1.5,0))</f>
        <v>58.775</v>
      </c>
      <c r="AA13" s="110" t="s">
        <v>69</v>
      </c>
    </row>
    <row r="14" spans="1:27" s="105" customFormat="1" ht="39" customHeight="1">
      <c r="A14" s="75">
        <f>RANK(Z14,Z$12:Z$14,0)</f>
        <v>3</v>
      </c>
      <c r="B14" s="99"/>
      <c r="C14" s="67"/>
      <c r="D14" s="156" t="s">
        <v>95</v>
      </c>
      <c r="E14" s="159" t="s">
        <v>96</v>
      </c>
      <c r="F14" s="93" t="s">
        <v>9</v>
      </c>
      <c r="G14" s="108" t="s">
        <v>205</v>
      </c>
      <c r="H14" s="92" t="s">
        <v>206</v>
      </c>
      <c r="I14" s="93" t="s">
        <v>207</v>
      </c>
      <c r="J14" s="93" t="s">
        <v>76</v>
      </c>
      <c r="K14" s="154" t="s">
        <v>77</v>
      </c>
      <c r="L14" s="100">
        <v>138</v>
      </c>
      <c r="M14" s="101">
        <f>L14/2.5-IF($W14=1,0.5,IF($W14=2,1,0))</f>
        <v>55.2</v>
      </c>
      <c r="N14" s="78">
        <f>RANK(M14,M$12:M$14,0)</f>
        <v>3</v>
      </c>
      <c r="O14" s="102">
        <v>5.7</v>
      </c>
      <c r="P14" s="102">
        <v>5.5</v>
      </c>
      <c r="Q14" s="102">
        <v>5.5</v>
      </c>
      <c r="R14" s="102">
        <v>5.6</v>
      </c>
      <c r="S14" s="100">
        <f>O14+P14+Q14+R14</f>
        <v>22.299999999999997</v>
      </c>
      <c r="T14" s="101">
        <f>S14/0.4-IF($W14=1,0.5,IF($W14=2,1,0))</f>
        <v>55.74999999999999</v>
      </c>
      <c r="U14" s="78">
        <f>RANK(T14,T$12:T$14,0)</f>
        <v>3</v>
      </c>
      <c r="V14" s="103"/>
      <c r="W14" s="103"/>
      <c r="X14" s="104"/>
      <c r="Y14" s="104"/>
      <c r="Z14" s="101">
        <f>(M14+T14)/2-IF($V14=1,0.5,IF($V14=2,1.5,0))</f>
        <v>55.474999999999994</v>
      </c>
      <c r="AA14" s="110" t="s">
        <v>69</v>
      </c>
    </row>
    <row r="15" spans="1:26" s="25" customFormat="1" ht="40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9" ht="39.75" customHeight="1">
      <c r="A16" s="34"/>
      <c r="B16" s="34"/>
      <c r="C16" s="34"/>
      <c r="D16" s="114" t="s">
        <v>17</v>
      </c>
      <c r="E16" s="114"/>
      <c r="F16" s="114"/>
      <c r="G16" s="114"/>
      <c r="H16" s="115" t="s">
        <v>122</v>
      </c>
      <c r="I16" s="34"/>
      <c r="K16" s="115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4"/>
      <c r="E17" s="114"/>
      <c r="F17" s="114"/>
      <c r="G17" s="114"/>
      <c r="H17" s="115"/>
      <c r="I17" s="34"/>
      <c r="K17" s="115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9.75" customHeight="1">
      <c r="A18" s="34"/>
      <c r="B18" s="34"/>
      <c r="C18" s="34"/>
      <c r="D18" s="114" t="s">
        <v>10</v>
      </c>
      <c r="E18" s="114"/>
      <c r="F18" s="114"/>
      <c r="G18" s="114"/>
      <c r="H18" s="115" t="s">
        <v>64</v>
      </c>
      <c r="I18" s="34"/>
      <c r="K18" s="115"/>
      <c r="L18" s="35"/>
      <c r="M18" s="39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 </cp:lastModifiedBy>
  <cp:lastPrinted>2023-03-08T15:54:51Z</cp:lastPrinted>
  <dcterms:created xsi:type="dcterms:W3CDTF">2015-04-26T07:55:09Z</dcterms:created>
  <dcterms:modified xsi:type="dcterms:W3CDTF">2023-03-08T22:10:44Z</dcterms:modified>
  <cp:category/>
  <cp:version/>
  <cp:contentType/>
  <cp:contentStatus/>
</cp:coreProperties>
</file>