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0736" windowHeight="9024" tabRatio="545" activeTab="5"/>
  </bookViews>
  <sheets>
    <sheet name="Судейская " sheetId="1" r:id="rId1"/>
    <sheet name="МЛ" sheetId="2" r:id="rId2"/>
    <sheet name="по выбору" sheetId="3" r:id="rId3"/>
    <sheet name="Езда №1.2" sheetId="4" r:id="rId4"/>
    <sheet name="ППдА" sheetId="5" r:id="rId5"/>
    <sheet name="ППЮок" sheetId="6" r:id="rId6"/>
    <sheet name="ППдВ" sheetId="7" r:id="rId7"/>
    <sheet name="Фристайл" sheetId="8" r:id="rId8"/>
    <sheet name="Лист1" sheetId="9" r:id="rId9"/>
  </sheets>
  <externalReferences>
    <externalReference r:id="rId12"/>
    <externalReference r:id="rId13"/>
    <externalReference r:id="rId14"/>
  </externalReferences>
  <definedNames>
    <definedName name="Excel_BuiltIn__FilterDatabase" localSheetId="0">#REF!</definedName>
    <definedName name="Excel_BuiltIn__FilterDatabase">#REF!</definedName>
    <definedName name="Excel_BuiltIn_Print_Area">#REF!</definedName>
    <definedName name="Excel_BuiltIn_Print_Area2">'Судейская '!$A$5:$L$26</definedName>
    <definedName name="Excel_BuiltIn_Print_Area3">#REF!</definedName>
    <definedName name="Excel_BuiltIn_Print_Area_1" localSheetId="2">#REF!</definedName>
    <definedName name="Excel_BuiltIn_Print_Area_1" localSheetId="4">#REF!</definedName>
    <definedName name="Excel_BuiltIn_Print_Area_1" localSheetId="6">#REF!</definedName>
    <definedName name="Excel_BuiltIn_Print_Area_1" localSheetId="0">#REF!</definedName>
    <definedName name="Excel_BuiltIn_Print_Area_1">#REF!</definedName>
    <definedName name="Excel_BuiltIn_Print_Area_1_1" localSheetId="2">#REF!</definedName>
    <definedName name="Excel_BuiltIn_Print_Area_1_1" localSheetId="4">#REF!</definedName>
    <definedName name="Excel_BuiltIn_Print_Area_1_1" localSheetId="6">#REF!</definedName>
    <definedName name="Excel_BuiltIn_Print_Area_1_1" localSheetId="0">#REF!</definedName>
    <definedName name="Excel_BuiltIn_Print_Area_1_1">#REF!</definedName>
    <definedName name="Excel_BuiltIn_Print_Area_10" localSheetId="2">#REF!</definedName>
    <definedName name="Excel_BuiltIn_Print_Area_10" localSheetId="4">#REF!</definedName>
    <definedName name="Excel_BuiltIn_Print_Area_10" localSheetId="6">#REF!</definedName>
    <definedName name="Excel_BuiltIn_Print_Area_10">#REF!</definedName>
    <definedName name="Excel_BuiltIn_Print_Area_10_1" localSheetId="2">#REF!</definedName>
    <definedName name="Excel_BuiltIn_Print_Area_10_1" localSheetId="4">#REF!</definedName>
    <definedName name="Excel_BuiltIn_Print_Area_10_1" localSheetId="6">#REF!</definedName>
    <definedName name="Excel_BuiltIn_Print_Area_10_1">#REF!</definedName>
    <definedName name="Excel_BuiltIn_Print_Area_11" localSheetId="2">#REF!</definedName>
    <definedName name="Excel_BuiltIn_Print_Area_11" localSheetId="4">#REF!</definedName>
    <definedName name="Excel_BuiltIn_Print_Area_11" localSheetId="6">#REF!</definedName>
    <definedName name="Excel_BuiltIn_Print_Area_11">#REF!</definedName>
    <definedName name="Excel_BuiltIn_Print_Area_11_1" localSheetId="2">#REF!</definedName>
    <definedName name="Excel_BuiltIn_Print_Area_11_1" localSheetId="4">#REF!</definedName>
    <definedName name="Excel_BuiltIn_Print_Area_11_1" localSheetId="6">#REF!</definedName>
    <definedName name="Excel_BuiltIn_Print_Area_11_1">#REF!</definedName>
    <definedName name="Excel_BuiltIn_Print_Area_12" localSheetId="2">#REF!</definedName>
    <definedName name="Excel_BuiltIn_Print_Area_12" localSheetId="4">#REF!</definedName>
    <definedName name="Excel_BuiltIn_Print_Area_12" localSheetId="6">#REF!</definedName>
    <definedName name="Excel_BuiltIn_Print_Area_12">#REF!</definedName>
    <definedName name="Excel_BuiltIn_Print_Area_12_1" localSheetId="2">#REF!</definedName>
    <definedName name="Excel_BuiltIn_Print_Area_12_1" localSheetId="4">#REF!</definedName>
    <definedName name="Excel_BuiltIn_Print_Area_12_1" localSheetId="6">#REF!</definedName>
    <definedName name="Excel_BuiltIn_Print_Area_12_1">#REF!</definedName>
    <definedName name="джопщгеващ" localSheetId="2">#REF!</definedName>
    <definedName name="джопщгеващ">#REF!</definedName>
    <definedName name="к" localSheetId="2">#REF!</definedName>
    <definedName name="к" localSheetId="4">#REF!</definedName>
    <definedName name="к" localSheetId="6">#REF!</definedName>
    <definedName name="к">#REF!</definedName>
    <definedName name="_xlnm.Print_Area" localSheetId="3">'Езда №1.2'!$A$1:$W$26</definedName>
    <definedName name="_xlnm.Print_Area" localSheetId="1">'МЛ'!$A$1:$L$47</definedName>
    <definedName name="_xlnm.Print_Area" localSheetId="2">'по выбору'!$A$1:$W$13</definedName>
    <definedName name="_xlnm.Print_Area" localSheetId="4">'ППдА'!$A$1:$X$25</definedName>
    <definedName name="_xlnm.Print_Area" localSheetId="6">'ППдВ'!$A$1:$X$24</definedName>
    <definedName name="_xlnm.Print_Area" localSheetId="0">'Судейская '!$A$1:$K$26</definedName>
    <definedName name="одлдорщнащнадраща" localSheetId="2">#REF!</definedName>
    <definedName name="одлдорщнащнадраща">#REF!</definedName>
    <definedName name="олишрнмзн" localSheetId="2">#REF!</definedName>
    <definedName name="олишрнмзн">#REF!</definedName>
    <definedName name="пары" localSheetId="2">#REF!</definedName>
    <definedName name="пары" localSheetId="4">#REF!</definedName>
    <definedName name="пары" localSheetId="6">#REF!</definedName>
    <definedName name="пары">#REF!</definedName>
    <definedName name="ПП" localSheetId="2">#REF!</definedName>
    <definedName name="ПП">#REF!</definedName>
    <definedName name="ППдВ" localSheetId="2">#REF!</definedName>
    <definedName name="ППдВ">#REF!</definedName>
    <definedName name="Тест" localSheetId="2">#REF!</definedName>
    <definedName name="Тест" localSheetId="4">#REF!</definedName>
    <definedName name="Тест" localSheetId="6">#REF!</definedName>
    <definedName name="Тест">#REF!</definedName>
    <definedName name="ттттт22" localSheetId="2">#REF!</definedName>
    <definedName name="ттттт22">#REF!</definedName>
  </definedNames>
  <calcPr fullCalcOnLoad="1"/>
</workbook>
</file>

<file path=xl/sharedStrings.xml><?xml version="1.0" encoding="utf-8"?>
<sst xmlns="http://schemas.openxmlformats.org/spreadsheetml/2006/main" count="919" uniqueCount="256">
  <si>
    <t>Выездка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</si>
  <si>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</si>
  <si>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</si>
  <si>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</si>
  <si>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</si>
  <si>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</si>
  <si>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</si>
  <si>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</si>
  <si>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</si>
  <si>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</si>
  <si>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Н</t>
  </si>
  <si>
    <t>М</t>
  </si>
  <si>
    <t>б/р</t>
  </si>
  <si>
    <t>Лытко С.</t>
  </si>
  <si>
    <t>Кожевникова Л.</t>
  </si>
  <si>
    <t>Сергеева Е.</t>
  </si>
  <si>
    <t>Главный судья</t>
  </si>
  <si>
    <t>Главный секретарь</t>
  </si>
  <si>
    <t>Стуканцева Д. - 1К - Санкт-Петербург</t>
  </si>
  <si>
    <r>
      <t xml:space="preserve">БЕЛЯКОВА </t>
    </r>
    <r>
      <rPr>
        <sz val="8"/>
        <rFont val="Verdana"/>
        <family val="2"/>
      </rPr>
      <t>Валерия</t>
    </r>
  </si>
  <si>
    <t>003878</t>
  </si>
  <si>
    <r>
      <t>МОРОШКА-11,</t>
    </r>
    <r>
      <rPr>
        <sz val="8"/>
        <rFont val="Verdana"/>
        <family val="2"/>
      </rPr>
      <t xml:space="preserve"> коб., рыж., белор.упр., неизв. Лен.обл.</t>
    </r>
  </si>
  <si>
    <r>
      <t xml:space="preserve">ИЛЬЮХИНА </t>
    </r>
    <r>
      <rPr>
        <sz val="8"/>
        <rFont val="Verdana"/>
        <family val="2"/>
      </rPr>
      <t>Мария</t>
    </r>
  </si>
  <si>
    <t>033113</t>
  </si>
  <si>
    <t>Ильюхина М.</t>
  </si>
  <si>
    <t>Предварительный Приз. Юноши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</si>
  <si>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</si>
  <si>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</si>
  <si>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</si>
  <si>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</si>
  <si>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</si>
  <si>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</si>
  <si>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Баллы</t>
  </si>
  <si>
    <t>%</t>
  </si>
  <si>
    <t>Волкова М.</t>
  </si>
  <si>
    <r>
      <t>РАЗБЕГ-02,</t>
    </r>
    <r>
      <rPr>
        <sz val="8"/>
        <rFont val="Verdana"/>
        <family val="2"/>
      </rPr>
      <t xml:space="preserve"> мер., сер., орл.рыс., Гордый, Псковская область</t>
    </r>
  </si>
  <si>
    <t>001836</t>
  </si>
  <si>
    <t>Белякова В.</t>
  </si>
  <si>
    <t>Прочие 
ошибки</t>
  </si>
  <si>
    <t>1Ю</t>
  </si>
  <si>
    <r>
      <t xml:space="preserve">КРИСТАЛЬНАЯ ПОЛЯНКА-10, </t>
    </r>
    <r>
      <rPr>
        <sz val="8"/>
        <rFont val="Verdana"/>
        <family val="2"/>
      </rPr>
      <t>коб., пег., белор.упр., Белорусия</t>
    </r>
  </si>
  <si>
    <t>016109</t>
  </si>
  <si>
    <t>Григорьев В.</t>
  </si>
  <si>
    <r>
      <t>МАГИЯ-03,</t>
    </r>
    <r>
      <rPr>
        <sz val="8"/>
        <rFont val="Verdana"/>
        <family val="2"/>
      </rPr>
      <t xml:space="preserve"> коб., гнед., латв., неизв.</t>
    </r>
  </si>
  <si>
    <t>Власова А.</t>
  </si>
  <si>
    <r>
      <t xml:space="preserve">ГРИГОРЬЕВ </t>
    </r>
    <r>
      <rPr>
        <sz val="8"/>
        <rFont val="Verdana"/>
        <family val="2"/>
      </rPr>
      <t>Артем, 2004</t>
    </r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</si>
  <si>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</si>
  <si>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</si>
  <si>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</si>
  <si>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</si>
  <si>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</si>
  <si>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</si>
  <si>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Отметка ветеринарной инспекции</t>
  </si>
  <si>
    <t>ппд</t>
  </si>
  <si>
    <t xml:space="preserve">кпд </t>
  </si>
  <si>
    <t xml:space="preserve">ппюн </t>
  </si>
  <si>
    <t>кпюн</t>
  </si>
  <si>
    <t>ппюр</t>
  </si>
  <si>
    <t>кпюр</t>
  </si>
  <si>
    <t>мп</t>
  </si>
  <si>
    <t>сп1</t>
  </si>
  <si>
    <t>бп</t>
  </si>
  <si>
    <t>пбп</t>
  </si>
  <si>
    <t>кюр</t>
  </si>
  <si>
    <t>эт</t>
  </si>
  <si>
    <t>ри</t>
  </si>
  <si>
    <t>допущен</t>
  </si>
  <si>
    <t>ппд д</t>
  </si>
  <si>
    <t>кпд д</t>
  </si>
  <si>
    <t>ппд мл</t>
  </si>
  <si>
    <t>кпюр юр</t>
  </si>
  <si>
    <t>ппюр юр</t>
  </si>
  <si>
    <t>ппюн ок</t>
  </si>
  <si>
    <t>ппд ок</t>
  </si>
  <si>
    <t>ппюн юн</t>
  </si>
  <si>
    <t>кпюн юн</t>
  </si>
  <si>
    <t>Волкова М.В.</t>
  </si>
  <si>
    <t xml:space="preserve"> </t>
  </si>
  <si>
    <t>Ветеринарный врач</t>
  </si>
  <si>
    <t>Состав судейской:</t>
  </si>
  <si>
    <t xml:space="preserve">Член ГСК- </t>
  </si>
  <si>
    <t xml:space="preserve">Протоколы - </t>
  </si>
  <si>
    <t>Читчики:</t>
  </si>
  <si>
    <t xml:space="preserve">Ассистент Шеф-стюарда- </t>
  </si>
  <si>
    <r>
      <t>РАЗБЕГ-02,</t>
    </r>
    <r>
      <rPr>
        <sz val="8"/>
        <rFont val="Verdana"/>
        <family val="2"/>
      </rPr>
      <t xml:space="preserve"> мер., сер., орл.рыс., о.Гордый, Псковская область</t>
    </r>
  </si>
  <si>
    <t>Вып.
норм.</t>
  </si>
  <si>
    <r>
      <t>ВАЛЕНСИЯ-01</t>
    </r>
    <r>
      <rPr>
        <sz val="8"/>
        <rFont val="Verdana"/>
        <family val="2"/>
      </rPr>
      <t>, коб., т-гнед., ганн.-латв., Франческо</t>
    </r>
  </si>
  <si>
    <t>Макарова Н.</t>
  </si>
  <si>
    <t>КСК "Новополье"/Санкт-Петербург</t>
  </si>
  <si>
    <r>
      <t>МАРТА-06</t>
    </r>
    <r>
      <rPr>
        <sz val="8"/>
        <rFont val="Verdana"/>
        <family val="2"/>
      </rPr>
      <t>, коб., вор., белор.упр., Лидер, КХ Кушнерово, р. Белорусь</t>
    </r>
  </si>
  <si>
    <t>КСК "Новополье" / Санкт-Петербург</t>
  </si>
  <si>
    <r>
      <t xml:space="preserve">РЕНТА-06, </t>
    </r>
    <r>
      <rPr>
        <sz val="8"/>
        <rFont val="Verdana"/>
        <family val="2"/>
      </rPr>
      <t>коб., рыж. Англо-буд.</t>
    </r>
  </si>
  <si>
    <t>КСК "Эфа"/Санкт-Петербург</t>
  </si>
  <si>
    <r>
      <t xml:space="preserve">МАВР-2010, </t>
    </r>
    <r>
      <rPr>
        <sz val="8"/>
        <rFont val="Verdana"/>
        <family val="2"/>
      </rPr>
      <t>мер., бул., ахалт-трак, о.Мамчур-Меле, КСК"Новополье", Лен.обл.</t>
    </r>
  </si>
  <si>
    <r>
      <t>ХАРИЗМА-11</t>
    </r>
    <r>
      <rPr>
        <sz val="8"/>
        <rFont val="Verdana"/>
        <family val="2"/>
      </rPr>
      <t>, коб., рыж., спорт.помесь, КСК"Юлии Русаковой"</t>
    </r>
  </si>
  <si>
    <t>Большаков С.</t>
  </si>
  <si>
    <t>005204</t>
  </si>
  <si>
    <t>самостоятельно</t>
  </si>
  <si>
    <t>Предварительный Приз А. Дети</t>
  </si>
  <si>
    <t>Зачет «Открытый класс»</t>
  </si>
  <si>
    <t>Манежная езда ФКС СПб №1.2 (шаг-рысь)</t>
  </si>
  <si>
    <t>017432</t>
  </si>
  <si>
    <t>Зачет «Дети»</t>
  </si>
  <si>
    <r>
      <t>ПАПРИКА-00</t>
    </r>
    <r>
      <rPr>
        <sz val="8"/>
        <rFont val="Verdana"/>
        <family val="2"/>
      </rPr>
      <t>, коб., карак., трак., Ротонос, ПФ "Русско-Высоцкое"</t>
    </r>
  </si>
  <si>
    <r>
      <t>ЛАПУШКА МОЯ-11,</t>
    </r>
    <r>
      <rPr>
        <sz val="8"/>
        <rFont val="Verdana"/>
        <family val="2"/>
      </rPr>
      <t xml:space="preserve"> коб., саврас., вятская, о.Пират, Моск.обл., Коломенск.р-н.</t>
    </r>
  </si>
  <si>
    <t>Мельница М.</t>
  </si>
  <si>
    <t>КСК "Эфа"/ Ленинградская область</t>
  </si>
  <si>
    <r>
      <t xml:space="preserve">СЕРГЕЕВА </t>
    </r>
    <r>
      <rPr>
        <sz val="8"/>
        <rFont val="Verdana"/>
        <family val="2"/>
      </rPr>
      <t>Екатерина</t>
    </r>
  </si>
  <si>
    <r>
      <t xml:space="preserve">ПЕТРУШКИНА </t>
    </r>
    <r>
      <rPr>
        <sz val="8"/>
        <rFont val="Verdana"/>
        <family val="2"/>
      </rPr>
      <t>Марина</t>
    </r>
  </si>
  <si>
    <r>
      <t xml:space="preserve">ЛОГИНОВА </t>
    </r>
    <r>
      <rPr>
        <sz val="8"/>
        <rFont val="Verdana"/>
        <family val="2"/>
      </rPr>
      <t>Елена</t>
    </r>
  </si>
  <si>
    <r>
      <t xml:space="preserve">СТЫРОВ </t>
    </r>
    <r>
      <rPr>
        <sz val="8"/>
        <rFont val="Verdana"/>
        <family val="2"/>
      </rPr>
      <t>Сергей</t>
    </r>
  </si>
  <si>
    <r>
      <t xml:space="preserve">ЯКУБОВА </t>
    </r>
    <r>
      <rPr>
        <sz val="8"/>
        <rFont val="Verdana"/>
        <family val="2"/>
      </rPr>
      <t>Ирина</t>
    </r>
  </si>
  <si>
    <r>
      <t xml:space="preserve">ЗУМ ПЛЮС-06, </t>
    </r>
    <r>
      <rPr>
        <sz val="8"/>
        <rFont val="Verdana"/>
        <family val="2"/>
      </rPr>
      <t>мер., орлово-влад., гнед., г.н-Новгород.</t>
    </r>
  </si>
  <si>
    <t>КУБОК  КСК «НОВОПОЛЬЕ»</t>
  </si>
  <si>
    <t>Муниципальные соревнования</t>
  </si>
  <si>
    <t xml:space="preserve">Член ГСК — </t>
  </si>
  <si>
    <t>Главный секретарь - Стуканцева Д. - 1К — Санкт-Петербург</t>
  </si>
  <si>
    <t>-</t>
  </si>
  <si>
    <t>2Ю</t>
  </si>
  <si>
    <t>Романова О.В. - Ленинградская область</t>
  </si>
  <si>
    <t>02 июня 2018 г.</t>
  </si>
  <si>
    <r>
      <t xml:space="preserve">КУБОК   КСК "НОВОПОЛЬЕ",  </t>
    </r>
    <r>
      <rPr>
        <sz val="10"/>
        <rFont val="Verdana"/>
        <family val="2"/>
      </rPr>
      <t>Муниципальные соревнования</t>
    </r>
  </si>
  <si>
    <r>
      <t xml:space="preserve">КУБОК  КСК "НОВОПОЛЬЕ", </t>
    </r>
    <r>
      <rPr>
        <sz val="10"/>
        <rFont val="Verdana"/>
        <family val="2"/>
      </rPr>
      <t>Муниципальные соревнования</t>
    </r>
  </si>
  <si>
    <t>Предварительный Приз В. Дети</t>
  </si>
  <si>
    <r>
      <t xml:space="preserve">КУБОК   КСК "НОВОПОЛЬЕ", </t>
    </r>
    <r>
      <rPr>
        <sz val="10"/>
        <rFont val="Verdana"/>
        <family val="2"/>
      </rPr>
      <t>Муниципальные соревнования</t>
    </r>
  </si>
  <si>
    <r>
      <t xml:space="preserve">КУБОК   КСК «НОВОПОЛЬЕ», </t>
    </r>
    <r>
      <rPr>
        <sz val="10"/>
        <rFont val="Verdana"/>
        <family val="2"/>
      </rPr>
      <t>Муниципальные соревнования</t>
    </r>
  </si>
  <si>
    <t>ФРИСТАЙЛ</t>
  </si>
  <si>
    <t>КСК "Новополье" / Ленинградская область</t>
  </si>
  <si>
    <t>1</t>
  </si>
  <si>
    <t>2</t>
  </si>
  <si>
    <t>3</t>
  </si>
  <si>
    <t>4</t>
  </si>
  <si>
    <t>5</t>
  </si>
  <si>
    <t>6*2</t>
  </si>
  <si>
    <t>7*3</t>
  </si>
  <si>
    <t>к-во ош.</t>
  </si>
  <si>
    <t>Сумма баллов</t>
  </si>
  <si>
    <t>Итоговый %</t>
  </si>
  <si>
    <t>02 июня 2018г.</t>
  </si>
  <si>
    <r>
      <t>НЕКТАР-11,</t>
    </r>
    <r>
      <rPr>
        <sz val="8"/>
        <rFont val="Verdana"/>
        <family val="2"/>
      </rPr>
      <t xml:space="preserve"> мер., рыж., трак.помесь, Лен.обл.</t>
    </r>
  </si>
  <si>
    <t>Домничев Д.</t>
  </si>
  <si>
    <t>КМС</t>
  </si>
  <si>
    <t>КФХ "Ковчег"/
Ленинградская область</t>
  </si>
  <si>
    <t>027904</t>
  </si>
  <si>
    <t>010731</t>
  </si>
  <si>
    <t>Теплухина А.</t>
  </si>
  <si>
    <t>000115</t>
  </si>
  <si>
    <t>020411</t>
  </si>
  <si>
    <r>
      <t>ЭММА ЛИ-</t>
    </r>
    <r>
      <rPr>
        <sz val="8"/>
        <rFont val="Verdana"/>
        <family val="2"/>
      </rPr>
      <t xml:space="preserve">06, коб., вор., спорт. пом., Леон, п/ф "Ковчег", Ленинградская обл. </t>
    </r>
  </si>
  <si>
    <t>010488</t>
  </si>
  <si>
    <t>Борзенкова М.</t>
  </si>
  <si>
    <t>КЗ "Ковчег" /
 Санкт-Петербург</t>
  </si>
  <si>
    <r>
      <t>БРОДВЕЙ-03,</t>
    </r>
    <r>
      <rPr>
        <sz val="8"/>
        <rFont val="Verdana"/>
        <family val="2"/>
      </rPr>
      <t xml:space="preserve"> мер., сер., орл.рыс., Папирус, Московский к/з</t>
    </r>
  </si>
  <si>
    <t>010473</t>
  </si>
  <si>
    <t>Басалаев К.Ю.</t>
  </si>
  <si>
    <r>
      <t>ЗАТЕЯ-10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УВП, Дер Танзер, Центр Коневодства "Универсал",Украина</t>
    </r>
  </si>
  <si>
    <t>011381</t>
  </si>
  <si>
    <t>Лоппер Н.В.</t>
  </si>
  <si>
    <t>018348</t>
  </si>
  <si>
    <t>Ружинская Е.</t>
  </si>
  <si>
    <t>ЧК Вихровой / 
Санкт-Петербург</t>
  </si>
  <si>
    <r>
      <t>КАРТУШ-08,</t>
    </r>
    <r>
      <rPr>
        <sz val="8"/>
        <rFont val="Verdana"/>
        <family val="2"/>
      </rPr>
      <t xml:space="preserve"> мер, пег., белор.упр., Апполон, Белорусия</t>
    </r>
  </si>
  <si>
    <t>018616</t>
  </si>
  <si>
    <t>Вихрова Л.</t>
  </si>
  <si>
    <r>
      <t>КУЗНЕЦОВА</t>
    </r>
    <r>
      <rPr>
        <sz val="8"/>
        <rFont val="Verdana"/>
        <family val="2"/>
      </rPr>
      <t xml:space="preserve"> Ксения</t>
    </r>
  </si>
  <si>
    <r>
      <t>ГАЛИНО ГОЛДЕН ВАЙН-13</t>
    </r>
    <r>
      <rPr>
        <sz val="8"/>
        <rFont val="Verdana"/>
        <family val="2"/>
      </rPr>
      <t>, мер., вор.,  спорт.полукр., Леон, КЗ Ковчег, Лен.обл.</t>
    </r>
  </si>
  <si>
    <t>Казак О.</t>
  </si>
  <si>
    <t>Стулова Е.Н.</t>
  </si>
  <si>
    <t>017431</t>
  </si>
  <si>
    <r>
      <t xml:space="preserve">Судьи:  Н - Лудина И.В. - ВК - Санкт-Петербург, </t>
    </r>
    <r>
      <rPr>
        <b/>
        <sz val="10"/>
        <rFont val="Verdana"/>
        <family val="2"/>
      </rPr>
      <t xml:space="preserve"> С - Русинова Е.П. - ВК - Ленинградская область,  </t>
    </r>
    <r>
      <rPr>
        <sz val="10"/>
        <rFont val="Verdana"/>
        <family val="2"/>
      </rPr>
      <t>М - Горбачева М.С. - 1К - Ленинградская область</t>
    </r>
  </si>
  <si>
    <r>
      <t xml:space="preserve">ТРЕБНЕВА </t>
    </r>
    <r>
      <rPr>
        <sz val="8"/>
        <rFont val="Verdana"/>
        <family val="2"/>
      </rPr>
      <t>Евгения</t>
    </r>
  </si>
  <si>
    <t>Судьи:  Н - Лудина И.В. - ВК - Санкт-Петербург,  С - Русинова Е.П. - ВК - Ленинградская область,  М - Горбачева М.С. - 1К - Ленинградская область</t>
  </si>
  <si>
    <r>
      <t xml:space="preserve">ГРИШИНА </t>
    </r>
    <r>
      <rPr>
        <sz val="8"/>
        <rFont val="Verdana"/>
        <family val="2"/>
      </rPr>
      <t>Юлия</t>
    </r>
  </si>
  <si>
    <r>
      <t xml:space="preserve">ФИЛАТОВА </t>
    </r>
    <r>
      <rPr>
        <sz val="8"/>
        <rFont val="Verdana"/>
        <family val="2"/>
      </rPr>
      <t>Варвара</t>
    </r>
  </si>
  <si>
    <r>
      <t xml:space="preserve">ГХАЗИ </t>
    </r>
    <r>
      <rPr>
        <sz val="8"/>
        <rFont val="Verdana"/>
        <family val="2"/>
      </rPr>
      <t>Дарья, 2009</t>
    </r>
  </si>
  <si>
    <r>
      <t>СПАСОВСКАЯ</t>
    </r>
    <r>
      <rPr>
        <sz val="8"/>
        <rFont val="Verdana"/>
        <family val="2"/>
      </rPr>
      <t xml:space="preserve"> Екатерина</t>
    </r>
  </si>
  <si>
    <r>
      <t xml:space="preserve">ГОРЛОВА </t>
    </r>
    <r>
      <rPr>
        <sz val="8"/>
        <rFont val="Verdana"/>
        <family val="2"/>
      </rPr>
      <t>Алина</t>
    </r>
  </si>
  <si>
    <r>
      <t xml:space="preserve">ОБУХОВА </t>
    </r>
    <r>
      <rPr>
        <sz val="8"/>
        <rFont val="Verdana"/>
        <family val="2"/>
      </rPr>
      <t>Александра, 2006</t>
    </r>
  </si>
  <si>
    <t>Главный судья — Лудина И.В. - ВК — Санкт-Петербург</t>
  </si>
  <si>
    <t>Член ГСК — Горбачева М.С.- 1К — Ленинградская область</t>
  </si>
  <si>
    <t>Технический Делегат — Горбачева М.С.</t>
  </si>
  <si>
    <t>Шеф-стюард —Лоппер Н.</t>
  </si>
  <si>
    <t xml:space="preserve">Зам. главного секретаря — </t>
  </si>
  <si>
    <r>
      <t xml:space="preserve">КУБОК  КСК "НОВОПОЛЬЕ"
</t>
    </r>
    <r>
      <rPr>
        <i/>
        <sz val="10"/>
        <rFont val="Verdana"/>
        <family val="2"/>
      </rPr>
      <t>Муниципальные соревнования</t>
    </r>
  </si>
  <si>
    <t>Лудина И.В. - ВК - Санкт-Петербург</t>
  </si>
  <si>
    <t>Езда по выбору</t>
  </si>
  <si>
    <r>
      <t xml:space="preserve">ДАНИЛОВА </t>
    </r>
    <r>
      <rPr>
        <sz val="8"/>
        <rFont val="Verdana"/>
        <family val="2"/>
      </rPr>
      <t>Алина</t>
    </r>
  </si>
  <si>
    <r>
      <t>ДЭВИС ТЕМПТЕЙШН-09,</t>
    </r>
    <r>
      <rPr>
        <sz val="8"/>
        <rFont val="Verdana"/>
        <family val="2"/>
      </rPr>
      <t xml:space="preserve"> мер., уэльск.коб, солов., Англия</t>
    </r>
  </si>
  <si>
    <t>010618</t>
  </si>
  <si>
    <r>
      <t xml:space="preserve">БОНДАРЬ </t>
    </r>
    <r>
      <rPr>
        <sz val="8"/>
        <rFont val="Verdana"/>
        <family val="2"/>
      </rPr>
      <t>Александра</t>
    </r>
  </si>
  <si>
    <t>017603</t>
  </si>
  <si>
    <t>Лытко С.В.</t>
  </si>
  <si>
    <t>Петрушкина М.</t>
  </si>
  <si>
    <t>Окназова Н.</t>
  </si>
  <si>
    <t>Нарышков А.</t>
  </si>
  <si>
    <r>
      <t>ГЛЭДИС-11,</t>
    </r>
    <r>
      <rPr>
        <sz val="8"/>
        <rFont val="Verdana"/>
        <family val="2"/>
      </rPr>
      <t xml:space="preserve"> коб., карак., полукр., КЗ "Ковчег" </t>
    </r>
  </si>
  <si>
    <t xml:space="preserve"> Белякова В.</t>
  </si>
  <si>
    <t>Лудина И.В. - ВК -Санкт-Петербург</t>
  </si>
  <si>
    <r>
      <t>РАПСОДИЯ-14</t>
    </r>
    <r>
      <rPr>
        <sz val="8"/>
        <rFont val="Verdana"/>
        <family val="2"/>
      </rPr>
      <t>, коб.,карак., полукр.,  Регламент</t>
    </r>
  </si>
  <si>
    <r>
      <t xml:space="preserve">ДОМАНЧУК </t>
    </r>
    <r>
      <rPr>
        <sz val="8"/>
        <rFont val="Verdana"/>
        <family val="2"/>
      </rPr>
      <t>Елена</t>
    </r>
  </si>
  <si>
    <t>Доманчук Е.</t>
  </si>
  <si>
    <t>Зачет "Открытый класс"</t>
  </si>
  <si>
    <t>017502</t>
  </si>
  <si>
    <t>Зачет "Дети"</t>
  </si>
  <si>
    <t>Аверьянова А.</t>
  </si>
  <si>
    <t>Крук О.</t>
  </si>
  <si>
    <r>
      <rPr>
        <b/>
        <sz val="8"/>
        <rFont val="Verdana"/>
        <family val="2"/>
      </rPr>
      <t>КУЗНЕЦОВА</t>
    </r>
    <r>
      <rPr>
        <sz val="8"/>
        <rFont val="Verdana"/>
        <family val="2"/>
      </rPr>
      <t xml:space="preserve"> Ксения</t>
    </r>
  </si>
  <si>
    <r>
      <rPr>
        <b/>
        <sz val="8"/>
        <rFont val="Verdana"/>
        <family val="2"/>
      </rPr>
      <t>ДЕНИСОВА</t>
    </r>
    <r>
      <rPr>
        <sz val="8"/>
        <rFont val="Verdana"/>
        <family val="2"/>
      </rPr>
      <t xml:space="preserve"> Дарья</t>
    </r>
  </si>
  <si>
    <r>
      <rPr>
        <b/>
        <sz val="8"/>
        <rFont val="Verdana"/>
        <family val="2"/>
      </rPr>
      <t>ДАНИЛОВА</t>
    </r>
    <r>
      <rPr>
        <sz val="8"/>
        <rFont val="Verdana"/>
        <family val="2"/>
      </rPr>
      <t xml:space="preserve"> Алина</t>
    </r>
  </si>
  <si>
    <r>
      <rPr>
        <b/>
        <sz val="8"/>
        <rFont val="Verdana"/>
        <family val="2"/>
      </rPr>
      <t xml:space="preserve">КИРИЛЛОВА </t>
    </r>
    <r>
      <rPr>
        <sz val="8"/>
        <rFont val="Verdana"/>
        <family val="2"/>
      </rPr>
      <t>Вероника, 2006</t>
    </r>
  </si>
  <si>
    <r>
      <rPr>
        <b/>
        <sz val="8"/>
        <rFont val="Verdana"/>
        <family val="2"/>
      </rPr>
      <t>КОМАРОВА</t>
    </r>
    <r>
      <rPr>
        <sz val="8"/>
        <rFont val="Verdana"/>
        <family val="2"/>
      </rPr>
      <t xml:space="preserve"> Дарья, 2004</t>
    </r>
  </si>
  <si>
    <r>
      <rPr>
        <b/>
        <sz val="8"/>
        <rFont val="Verdana"/>
        <family val="2"/>
      </rPr>
      <t>РОГОВА</t>
    </r>
    <r>
      <rPr>
        <sz val="8"/>
        <rFont val="Verdana"/>
        <family val="2"/>
      </rPr>
      <t xml:space="preserve"> Татьяна, 2004</t>
    </r>
  </si>
  <si>
    <r>
      <rPr>
        <b/>
        <sz val="8"/>
        <rFont val="Verdana"/>
        <family val="2"/>
      </rPr>
      <t>ДОМНИЧЕВА</t>
    </r>
    <r>
      <rPr>
        <sz val="8"/>
        <rFont val="Verdana"/>
        <family val="2"/>
      </rPr>
      <t xml:space="preserve"> Вероника, 2008</t>
    </r>
  </si>
  <si>
    <r>
      <rPr>
        <b/>
        <sz val="8"/>
        <rFont val="Verdana"/>
        <family val="2"/>
      </rPr>
      <t>ГАРБУЗОВА</t>
    </r>
    <r>
      <rPr>
        <sz val="8"/>
        <rFont val="Verdana"/>
        <family val="2"/>
      </rPr>
      <t xml:space="preserve"> Анна, 2009</t>
    </r>
  </si>
  <si>
    <r>
      <rPr>
        <b/>
        <sz val="8"/>
        <rFont val="Verdana"/>
        <family val="2"/>
      </rPr>
      <t>ИЩУК</t>
    </r>
    <r>
      <rPr>
        <sz val="8"/>
        <rFont val="Verdana"/>
        <family val="2"/>
      </rPr>
      <t xml:space="preserve"> Дарья, 2006</t>
    </r>
  </si>
  <si>
    <r>
      <rPr>
        <b/>
        <sz val="8"/>
        <rFont val="Verdana"/>
        <family val="2"/>
      </rPr>
      <t>ДЕМИНА</t>
    </r>
    <r>
      <rPr>
        <sz val="8"/>
        <rFont val="Verdana"/>
        <family val="2"/>
      </rPr>
      <t xml:space="preserve"> Алена, 2004</t>
    </r>
  </si>
  <si>
    <r>
      <rPr>
        <b/>
        <sz val="8"/>
        <rFont val="Verdana"/>
        <family val="2"/>
      </rPr>
      <t>ДЕМИНА</t>
    </r>
    <r>
      <rPr>
        <sz val="8"/>
        <rFont val="Verdana"/>
        <family val="2"/>
      </rPr>
      <t xml:space="preserve"> Ирина, 2005</t>
    </r>
  </si>
  <si>
    <r>
      <rPr>
        <b/>
        <sz val="8"/>
        <rFont val="Verdana"/>
        <family val="2"/>
      </rPr>
      <t>НЕРЕЙ-11</t>
    </r>
    <r>
      <rPr>
        <sz val="8"/>
        <rFont val="Verdana"/>
        <family val="2"/>
      </rPr>
      <t>, мер., рыж., спорт.помест., Беларусь</t>
    </r>
  </si>
  <si>
    <r>
      <rPr>
        <b/>
        <sz val="8"/>
        <rFont val="Verdana"/>
        <family val="2"/>
      </rPr>
      <t>ЧЕРНИКА-11</t>
    </r>
    <r>
      <rPr>
        <sz val="8"/>
        <rFont val="Verdana"/>
        <family val="2"/>
      </rPr>
      <t xml:space="preserve">, коб., вор., спорт.полукр., </t>
    </r>
  </si>
  <si>
    <r>
      <rPr>
        <b/>
        <sz val="8"/>
        <rFont val="Verdana"/>
        <family val="2"/>
      </rPr>
      <t>БОННА-10</t>
    </r>
    <r>
      <rPr>
        <sz val="8"/>
        <rFont val="Verdana"/>
        <family val="2"/>
      </rPr>
      <t>, коб., гнед., трак., Обруч, КЗ им. Кирова</t>
    </r>
  </si>
  <si>
    <r>
      <rPr>
        <b/>
        <sz val="8"/>
        <rFont val="Verdana"/>
        <family val="2"/>
      </rPr>
      <t>МЕТЕЛЬ-10</t>
    </r>
    <r>
      <rPr>
        <sz val="8"/>
        <rFont val="Verdana"/>
        <family val="2"/>
      </rPr>
      <t>, коб., игрен., шетл.пони, Лен.обл.</t>
    </r>
  </si>
  <si>
    <t>Стулова Е.</t>
  </si>
  <si>
    <t>вк</t>
  </si>
  <si>
    <t>012601</t>
  </si>
  <si>
    <t>023603</t>
  </si>
  <si>
    <r>
      <t xml:space="preserve">ПРЕКРАСНОВА </t>
    </r>
    <r>
      <rPr>
        <sz val="8"/>
        <rFont val="Verdana"/>
        <family val="2"/>
      </rPr>
      <t>Анастасия, 2002</t>
    </r>
  </si>
  <si>
    <r>
      <t xml:space="preserve">ГРИШИНА </t>
    </r>
    <r>
      <rPr>
        <sz val="8"/>
        <rFont val="Verdana"/>
        <family val="2"/>
      </rPr>
      <t>Юлия, 2001</t>
    </r>
  </si>
  <si>
    <t>038402</t>
  </si>
  <si>
    <t>035396</t>
  </si>
  <si>
    <r>
      <t xml:space="preserve">Судьи:  Н - Горбачева М.С. - 1К - Ленинградская область,  </t>
    </r>
    <r>
      <rPr>
        <b/>
        <sz val="10"/>
        <rFont val="Verdana"/>
        <family val="2"/>
      </rPr>
      <t>С - Лудина И.В. - ВК - Санкт-Петербург</t>
    </r>
    <r>
      <rPr>
        <sz val="10"/>
        <rFont val="Verdana"/>
        <family val="2"/>
      </rPr>
      <t>,  М - Русинова Е.П. - ВК - Ленинградская область</t>
    </r>
  </si>
  <si>
    <r>
      <t>РАЗСКАЗОВА</t>
    </r>
    <r>
      <rPr>
        <sz val="8"/>
        <rFont val="Verdana"/>
        <family val="2"/>
      </rPr>
      <t xml:space="preserve"> Полина, 2003</t>
    </r>
  </si>
  <si>
    <t>СДЮШОР</t>
  </si>
  <si>
    <t>000794</t>
  </si>
  <si>
    <r>
      <t>МАГДАЛЕНА</t>
    </r>
    <r>
      <rPr>
        <sz val="8"/>
        <rFont val="Verdana"/>
        <family val="2"/>
      </rPr>
      <t>-10, коб., гнед., трак-латв., Голкипер, КХ Вихровой Л. Ю.</t>
    </r>
  </si>
  <si>
    <t>069604</t>
  </si>
  <si>
    <r>
      <rPr>
        <b/>
        <sz val="8"/>
        <rFont val="Verdana"/>
        <family val="2"/>
      </rPr>
      <t>АГЕНТ-13</t>
    </r>
    <r>
      <rPr>
        <sz val="8"/>
        <rFont val="Verdana"/>
        <family val="2"/>
      </rPr>
      <t>, мер., сер., полукр., Атаман, Ленинградская область</t>
    </r>
  </si>
  <si>
    <r>
      <rPr>
        <b/>
        <sz val="8"/>
        <rFont val="Verdana"/>
        <family val="2"/>
      </rPr>
      <t>ХИМЕНЕЙ-99</t>
    </r>
    <r>
      <rPr>
        <sz val="8"/>
        <rFont val="Verdana"/>
        <family val="2"/>
      </rPr>
      <t>, мер., гнед., англо-латв., Мергель, АО"Виконт"</t>
    </r>
  </si>
  <si>
    <r>
      <rPr>
        <b/>
        <sz val="8"/>
        <rFont val="Verdana"/>
        <family val="2"/>
      </rPr>
      <t>ДЭВИС ТЕМПТЕЙШН-09</t>
    </r>
    <r>
      <rPr>
        <sz val="8"/>
        <rFont val="Verdana"/>
        <family val="2"/>
      </rPr>
      <t>, мер., уэльск.коб, солов., Англия</t>
    </r>
  </si>
  <si>
    <r>
      <rPr>
        <b/>
        <sz val="8"/>
        <rFont val="Verdana"/>
        <family val="2"/>
      </rPr>
      <t>МАГДАЛЕНА-10</t>
    </r>
    <r>
      <rPr>
        <sz val="8"/>
        <rFont val="Verdana"/>
        <family val="2"/>
      </rPr>
      <t>, коб., гнед., трак-латв., Голкипер, КХ Вихровой Л. Ю.</t>
    </r>
  </si>
  <si>
    <r>
      <rPr>
        <b/>
        <sz val="8"/>
        <rFont val="Verdana"/>
        <family val="2"/>
      </rPr>
      <t>ТАЙГА-07</t>
    </r>
    <r>
      <rPr>
        <sz val="8"/>
        <rFont val="Verdana"/>
        <family val="2"/>
      </rPr>
      <t>, коб., вор., РВП,  Горихвост, Смоленск. Обл.</t>
    </r>
  </si>
  <si>
    <r>
      <rPr>
        <b/>
        <sz val="8"/>
        <rFont val="Verdana"/>
        <family val="2"/>
      </rPr>
      <t>РАПИРА-04</t>
    </r>
    <r>
      <rPr>
        <sz val="8"/>
        <rFont val="Verdana"/>
        <family val="2"/>
      </rPr>
      <t>, коб., гнед., рыс.помест.,Панасоник, Псковск.к/з.</t>
    </r>
  </si>
  <si>
    <r>
      <t xml:space="preserve">МАКСИМОВА </t>
    </r>
    <r>
      <rPr>
        <sz val="8"/>
        <rFont val="Verdana"/>
        <family val="2"/>
      </rPr>
      <t>Полина, 2005</t>
    </r>
  </si>
  <si>
    <r>
      <t xml:space="preserve">Судьи:  Н - Русинова Е.П. - ВК - Ленинградская область, </t>
    </r>
    <r>
      <rPr>
        <b/>
        <sz val="10"/>
        <rFont val="Verdana"/>
        <family val="2"/>
      </rPr>
      <t xml:space="preserve"> С - Горбачева М.С. - 1К - Ленинградская область</t>
    </r>
    <r>
      <rPr>
        <sz val="10"/>
        <rFont val="Verdana"/>
        <family val="2"/>
      </rPr>
      <t>,  М - Лудина И.В. - ВК - Санкт-Петербург</t>
    </r>
  </si>
  <si>
    <t>Гришина М.</t>
  </si>
  <si>
    <t>КФХ "Ковчег"</t>
  </si>
  <si>
    <t>011248</t>
  </si>
  <si>
    <r>
      <t xml:space="preserve">ОКОРОКОВА </t>
    </r>
    <r>
      <rPr>
        <sz val="8"/>
        <rFont val="Verdana"/>
        <family val="2"/>
      </rPr>
      <t>Яна</t>
    </r>
  </si>
  <si>
    <r>
      <t xml:space="preserve">ОЩЕПКОВА </t>
    </r>
    <r>
      <rPr>
        <sz val="8"/>
        <rFont val="Verdana"/>
        <family val="2"/>
      </rPr>
      <t>Ульяна, 2004</t>
    </r>
  </si>
  <si>
    <r>
      <t xml:space="preserve">БУЛАВИНОВА </t>
    </r>
    <r>
      <rPr>
        <sz val="8"/>
        <rFont val="Verdana"/>
        <family val="2"/>
      </rPr>
      <t>Вера, 2004</t>
    </r>
  </si>
  <si>
    <t>Лоппер Н.</t>
  </si>
  <si>
    <t>ч/в/
Ленинградская область</t>
  </si>
  <si>
    <t>Член ГСК —  Русинова Е.П. - ВК— Ленинградская область</t>
  </si>
  <si>
    <r>
      <t xml:space="preserve">Судьи:  Н - Лудина И.В. - ВК - Санкт-Петербург, </t>
    </r>
    <r>
      <rPr>
        <b/>
        <sz val="10"/>
        <rFont val="Verdana"/>
        <family val="2"/>
      </rPr>
      <t xml:space="preserve"> С - Русинова Е.П. - ВК - Ленинградская область</t>
    </r>
    <r>
      <rPr>
        <sz val="10"/>
        <rFont val="Verdana"/>
        <family val="2"/>
      </rPr>
      <t>,  М - Горбачева М.С. - 1К - Ленинградская область</t>
    </r>
  </si>
  <si>
    <t>024899</t>
  </si>
  <si>
    <r>
      <t xml:space="preserve">ГОРЛОВА </t>
    </r>
    <r>
      <rPr>
        <sz val="8"/>
        <rFont val="Verdana"/>
        <family val="2"/>
      </rPr>
      <t>Алина, 2004</t>
    </r>
  </si>
  <si>
    <t>011258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</si>
</sst>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* #,##0.00_);_(\$* \(#,##0.00\);_(\$* \-??_);_(@_)"/>
    <numFmt numFmtId="165" formatCode="_-* #,##0.00&quot;р.&quot;_-;\-* #,##0.00&quot;р.&quot;_-;_-* \-??&quot;р.&quot;_-;_-@_-"/>
    <numFmt numFmtId="166" formatCode="&quot;SFr. &quot;#,##0;&quot;SFr. -&quot;#,##0"/>
    <numFmt numFmtId="167" formatCode="_-* #,##0.00_р_._-;\-* #,##0.00_р_._-;_-* \-??_р_._-;_-@_-"/>
    <numFmt numFmtId="168" formatCode="0.000"/>
    <numFmt numFmtId="169" formatCode="0.0"/>
    <numFmt numFmtId="170" formatCode="_-* #,##0.00&quot;р.&quot;_-;\-* #,##0.00&quot;р.&quot;_-;_-* &quot;-&quot;??&quot;р.&quot;_-;_-@_-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 ₽&quot;_-;\-* #,##0.00&quot; ₽&quot;_-;_-* \-??&quot; ₽&quot;_-;_-@_-"/>
    <numFmt numFmtId="177" formatCode="0.000%"/>
    <numFmt numFmtId="178" formatCode="0.0%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1"/>
      <name val="Verdana"/>
      <family val="2"/>
    </font>
    <font>
      <sz val="12"/>
      <name val="Arial"/>
      <family val="2"/>
    </font>
    <font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name val="Verdana"/>
      <family val="2"/>
    </font>
    <font>
      <i/>
      <sz val="12"/>
      <name val="Verdana"/>
      <family val="2"/>
    </font>
    <font>
      <i/>
      <sz val="10"/>
      <name val="Verdana"/>
      <family val="2"/>
    </font>
    <font>
      <b/>
      <i/>
      <sz val="9"/>
      <name val="Arial Cyr"/>
      <family val="2"/>
    </font>
    <font>
      <b/>
      <i/>
      <sz val="9"/>
      <color indexed="8"/>
      <name val="Verdana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b/>
      <i/>
      <sz val="10"/>
      <color indexed="8"/>
      <name val="Verdana"/>
      <family val="2"/>
    </font>
    <font>
      <sz val="11"/>
      <name val="Verdana"/>
      <family val="2"/>
    </font>
    <font>
      <sz val="7.8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8"/>
      <name val="Arial Cyr"/>
      <family val="2"/>
    </font>
    <font>
      <sz val="8"/>
      <color indexed="10"/>
      <name val="Arial"/>
      <family val="2"/>
    </font>
    <font>
      <b/>
      <u val="single"/>
      <sz val="14"/>
      <name val="Verdana"/>
      <family val="2"/>
    </font>
    <font>
      <b/>
      <sz val="10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4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4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0" fillId="0" borderId="0">
      <alignment/>
      <protection/>
    </xf>
    <xf numFmtId="0" fontId="5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4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4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4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55" fillId="45" borderId="1" applyNumberFormat="0" applyAlignment="0" applyProtection="0"/>
    <xf numFmtId="0" fontId="3" fillId="14" borderId="2" applyNumberFormat="0" applyAlignment="0" applyProtection="0"/>
    <xf numFmtId="0" fontId="3" fillId="14" borderId="2" applyNumberFormat="0" applyAlignment="0" applyProtection="0"/>
    <xf numFmtId="0" fontId="56" fillId="46" borderId="3" applyNumberFormat="0" applyAlignment="0" applyProtection="0"/>
    <xf numFmtId="0" fontId="4" fillId="47" borderId="4" applyNumberFormat="0" applyAlignment="0" applyProtection="0"/>
    <xf numFmtId="0" fontId="4" fillId="47" borderId="4" applyNumberFormat="0" applyAlignment="0" applyProtection="0"/>
    <xf numFmtId="0" fontId="4" fillId="48" borderId="4" applyNumberFormat="0" applyAlignment="0" applyProtection="0"/>
    <xf numFmtId="0" fontId="57" fillId="46" borderId="1" applyNumberFormat="0" applyAlignment="0" applyProtection="0"/>
    <xf numFmtId="0" fontId="5" fillId="47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76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6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6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5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60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62" fillId="49" borderId="13" applyNumberFormat="0" applyAlignment="0" applyProtection="0"/>
    <xf numFmtId="0" fontId="11" fillId="50" borderId="14" applyNumberFormat="0" applyAlignment="0" applyProtection="0"/>
    <xf numFmtId="0" fontId="11" fillId="50" borderId="14" applyNumberFormat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5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4" borderId="15" applyNumberFormat="0" applyFont="0" applyAlignment="0" applyProtection="0"/>
    <xf numFmtId="0" fontId="1" fillId="55" borderId="16" applyNumberFormat="0" applyAlignment="0" applyProtection="0"/>
    <xf numFmtId="0" fontId="0" fillId="55" borderId="16" applyNumberFormat="0" applyAlignment="0" applyProtection="0"/>
    <xf numFmtId="0" fontId="0" fillId="55" borderId="16" applyNumberFormat="0" applyAlignment="0" applyProtection="0"/>
    <xf numFmtId="0" fontId="0" fillId="55" borderId="16" applyNumberFormat="0" applyAlignment="0" applyProtection="0"/>
    <xf numFmtId="9" fontId="0" fillId="0" borderId="0" applyFill="0" applyBorder="0" applyAlignment="0" applyProtection="0"/>
    <xf numFmtId="0" fontId="67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0" fontId="69" fillId="5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376" applyFont="1" applyAlignment="1" applyProtection="1">
      <alignment vertical="center"/>
      <protection locked="0"/>
    </xf>
    <xf numFmtId="0" fontId="21" fillId="0" borderId="0" xfId="382" applyFont="1" applyAlignment="1" applyProtection="1">
      <alignment horizontal="center" vertical="center" wrapText="1"/>
      <protection locked="0"/>
    </xf>
    <xf numFmtId="0" fontId="21" fillId="0" borderId="0" xfId="382" applyFont="1" applyAlignment="1" applyProtection="1">
      <alignment horizontal="center" vertical="center"/>
      <protection locked="0"/>
    </xf>
    <xf numFmtId="0" fontId="23" fillId="0" borderId="0" xfId="385" applyFont="1" applyAlignment="1" applyProtection="1">
      <alignment vertical="center"/>
      <protection locked="0"/>
    </xf>
    <xf numFmtId="0" fontId="24" fillId="0" borderId="0" xfId="382" applyFont="1" applyAlignment="1" applyProtection="1">
      <alignment wrapText="1"/>
      <protection locked="0"/>
    </xf>
    <xf numFmtId="0" fontId="24" fillId="0" borderId="0" xfId="382" applyFont="1" applyAlignment="1" applyProtection="1">
      <alignment shrinkToFit="1"/>
      <protection locked="0"/>
    </xf>
    <xf numFmtId="0" fontId="24" fillId="0" borderId="0" xfId="382" applyFont="1" applyProtection="1">
      <alignment/>
      <protection locked="0"/>
    </xf>
    <xf numFmtId="0" fontId="23" fillId="0" borderId="0" xfId="385" applyFont="1" applyAlignment="1" applyProtection="1">
      <alignment horizontal="right" vertical="center"/>
      <protection locked="0"/>
    </xf>
    <xf numFmtId="0" fontId="19" fillId="0" borderId="19" xfId="343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19" xfId="269" applyNumberFormat="1" applyFont="1" applyFill="1" applyBorder="1" applyAlignment="1" applyProtection="1">
      <alignment horizontal="center" vertical="center" wrapText="1"/>
      <protection locked="0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0" fillId="0" borderId="0" xfId="379" applyFont="1" applyFill="1" applyAlignment="1" applyProtection="1">
      <alignment vertical="center"/>
      <protection locked="0"/>
    </xf>
    <xf numFmtId="0" fontId="20" fillId="0" borderId="0" xfId="385" applyFont="1" applyFill="1" applyAlignment="1" applyProtection="1">
      <alignment horizontal="left" vertical="center"/>
      <protection locked="0"/>
    </xf>
    <xf numFmtId="0" fontId="27" fillId="0" borderId="19" xfId="0" applyFont="1" applyFill="1" applyBorder="1" applyAlignment="1">
      <alignment vertical="center" wrapText="1"/>
    </xf>
    <xf numFmtId="49" fontId="28" fillId="0" borderId="19" xfId="373" applyNumberFormat="1" applyFont="1" applyFill="1" applyBorder="1" applyAlignment="1" applyProtection="1">
      <alignment horizontal="center" vertical="center"/>
      <protection locked="0"/>
    </xf>
    <xf numFmtId="49" fontId="28" fillId="0" borderId="19" xfId="288" applyNumberFormat="1" applyFont="1" applyFill="1" applyBorder="1" applyAlignment="1" applyProtection="1">
      <alignment horizontal="center" vertical="center" wrapText="1"/>
      <protection locked="0"/>
    </xf>
    <xf numFmtId="49" fontId="28" fillId="0" borderId="19" xfId="375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37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4" fillId="0" borderId="0" xfId="387" applyFont="1" applyBorder="1" applyAlignment="1" applyProtection="1">
      <alignment horizontal="center" vertical="center" wrapText="1"/>
      <protection locked="0"/>
    </xf>
    <xf numFmtId="0" fontId="35" fillId="0" borderId="0" xfId="385" applyFont="1" applyAlignment="1" applyProtection="1">
      <alignment vertical="center"/>
      <protection locked="0"/>
    </xf>
    <xf numFmtId="1" fontId="25" fillId="57" borderId="19" xfId="378" applyNumberFormat="1" applyFont="1" applyFill="1" applyBorder="1" applyAlignment="1" applyProtection="1">
      <alignment horizontal="center" vertical="center" textRotation="90" wrapText="1"/>
      <protection locked="0"/>
    </xf>
    <xf numFmtId="168" fontId="25" fillId="57" borderId="19" xfId="378" applyNumberFormat="1" applyFont="1" applyFill="1" applyBorder="1" applyAlignment="1" applyProtection="1">
      <alignment horizontal="center" vertical="center" wrapText="1"/>
      <protection locked="0"/>
    </xf>
    <xf numFmtId="0" fontId="25" fillId="57" borderId="19" xfId="378" applyFont="1" applyFill="1" applyBorder="1" applyAlignment="1" applyProtection="1">
      <alignment horizontal="center" vertical="center" textRotation="90" wrapText="1"/>
      <protection locked="0"/>
    </xf>
    <xf numFmtId="49" fontId="27" fillId="0" borderId="19" xfId="372" applyNumberFormat="1" applyFont="1" applyFill="1" applyBorder="1" applyAlignment="1" applyProtection="1">
      <alignment horizontal="left" vertical="center" wrapText="1"/>
      <protection locked="0"/>
    </xf>
    <xf numFmtId="0" fontId="28" fillId="0" borderId="19" xfId="372" applyFont="1" applyFill="1" applyBorder="1" applyAlignment="1" applyProtection="1">
      <alignment horizontal="center" vertical="center" wrapText="1"/>
      <protection locked="0"/>
    </xf>
    <xf numFmtId="0" fontId="0" fillId="0" borderId="0" xfId="377" applyFont="1" applyAlignment="1" applyProtection="1">
      <alignment vertical="center"/>
      <protection locked="0"/>
    </xf>
    <xf numFmtId="0" fontId="20" fillId="0" borderId="0" xfId="377" applyFont="1" applyAlignment="1" applyProtection="1">
      <alignment vertical="center"/>
      <protection locked="0"/>
    </xf>
    <xf numFmtId="0" fontId="20" fillId="0" borderId="0" xfId="377" applyNumberFormat="1" applyFont="1" applyFill="1" applyBorder="1" applyAlignment="1" applyProtection="1">
      <alignment vertical="center"/>
      <protection locked="0"/>
    </xf>
    <xf numFmtId="0" fontId="0" fillId="0" borderId="0" xfId="377" applyNumberFormat="1" applyFont="1" applyFill="1" applyBorder="1" applyAlignment="1" applyProtection="1">
      <alignment horizontal="center" vertical="center"/>
      <protection locked="0"/>
    </xf>
    <xf numFmtId="0" fontId="20" fillId="0" borderId="0" xfId="383" applyFont="1" applyFill="1" applyAlignment="1" applyProtection="1">
      <alignment horizontal="left" vertical="center"/>
      <protection locked="0"/>
    </xf>
    <xf numFmtId="1" fontId="20" fillId="0" borderId="0" xfId="377" applyNumberFormat="1" applyFont="1" applyAlignment="1" applyProtection="1">
      <alignment vertical="center"/>
      <protection locked="0"/>
    </xf>
    <xf numFmtId="168" fontId="0" fillId="0" borderId="0" xfId="377" applyNumberFormat="1" applyFont="1" applyAlignment="1" applyProtection="1">
      <alignment vertical="center"/>
      <protection locked="0"/>
    </xf>
    <xf numFmtId="1" fontId="0" fillId="0" borderId="0" xfId="377" applyNumberFormat="1" applyFont="1" applyAlignment="1" applyProtection="1">
      <alignment vertical="center"/>
      <protection locked="0"/>
    </xf>
    <xf numFmtId="0" fontId="0" fillId="0" borderId="0" xfId="377" applyNumberFormat="1" applyFont="1" applyFill="1" applyBorder="1" applyAlignment="1" applyProtection="1">
      <alignment vertical="center"/>
      <protection locked="0"/>
    </xf>
    <xf numFmtId="169" fontId="0" fillId="0" borderId="0" xfId="0" applyNumberFormat="1" applyAlignment="1">
      <alignment/>
    </xf>
    <xf numFmtId="1" fontId="36" fillId="0" borderId="0" xfId="382" applyNumberFormat="1" applyFont="1" applyProtection="1">
      <alignment/>
      <protection locked="0"/>
    </xf>
    <xf numFmtId="168" fontId="24" fillId="0" borderId="0" xfId="382" applyNumberFormat="1" applyFont="1" applyProtection="1">
      <alignment/>
      <protection locked="0"/>
    </xf>
    <xf numFmtId="0" fontId="36" fillId="0" borderId="0" xfId="382" applyFont="1" applyProtection="1">
      <alignment/>
      <protection locked="0"/>
    </xf>
    <xf numFmtId="168" fontId="36" fillId="0" borderId="0" xfId="382" applyNumberFormat="1" applyFont="1" applyProtection="1">
      <alignment/>
      <protection locked="0"/>
    </xf>
    <xf numFmtId="169" fontId="36" fillId="0" borderId="0" xfId="382" applyNumberFormat="1" applyFont="1" applyProtection="1">
      <alignment/>
      <protection locked="0"/>
    </xf>
    <xf numFmtId="0" fontId="28" fillId="0" borderId="19" xfId="383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378" applyFont="1" applyFill="1" applyBorder="1" applyAlignment="1" applyProtection="1">
      <alignment horizontal="center" vertical="center" wrapText="1"/>
      <protection locked="0"/>
    </xf>
    <xf numFmtId="49" fontId="27" fillId="0" borderId="0" xfId="372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375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372" applyFont="1" applyFill="1" applyBorder="1" applyAlignment="1" applyProtection="1">
      <alignment horizontal="center" vertical="center" wrapText="1"/>
      <protection locked="0"/>
    </xf>
    <xf numFmtId="0" fontId="27" fillId="0" borderId="0" xfId="372" applyFont="1" applyFill="1" applyBorder="1" applyAlignment="1">
      <alignment vertical="center" wrapText="1"/>
      <protection/>
    </xf>
    <xf numFmtId="49" fontId="28" fillId="0" borderId="0" xfId="372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290" applyNumberFormat="1" applyFont="1" applyFill="1" applyBorder="1" applyAlignment="1" applyProtection="1">
      <alignment horizontal="left" vertical="center" wrapText="1"/>
      <protection locked="0"/>
    </xf>
    <xf numFmtId="49" fontId="42" fillId="0" borderId="0" xfId="290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372" applyNumberFormat="1" applyFont="1" applyFill="1" applyBorder="1" applyAlignment="1" applyProtection="1">
      <alignment horizontal="left" vertical="center" wrapText="1"/>
      <protection locked="0"/>
    </xf>
    <xf numFmtId="169" fontId="28" fillId="0" borderId="0" xfId="376" applyNumberFormat="1" applyFont="1" applyBorder="1" applyAlignment="1" applyProtection="1">
      <alignment horizontal="center" vertical="center" wrapText="1"/>
      <protection locked="0"/>
    </xf>
    <xf numFmtId="168" fontId="43" fillId="0" borderId="0" xfId="376" applyNumberFormat="1" applyFont="1" applyBorder="1" applyAlignment="1" applyProtection="1">
      <alignment horizontal="center" vertical="center" wrapText="1"/>
      <protection locked="0"/>
    </xf>
    <xf numFmtId="0" fontId="27" fillId="0" borderId="0" xfId="376" applyFont="1" applyBorder="1" applyAlignment="1" applyProtection="1">
      <alignment horizontal="center" vertical="center" wrapText="1"/>
      <protection locked="0"/>
    </xf>
    <xf numFmtId="0" fontId="20" fillId="0" borderId="0" xfId="376" applyNumberFormat="1" applyFont="1" applyFill="1" applyBorder="1" applyAlignment="1" applyProtection="1">
      <alignment vertical="center"/>
      <protection locked="0"/>
    </xf>
    <xf numFmtId="0" fontId="0" fillId="0" borderId="0" xfId="376" applyNumberFormat="1" applyFont="1" applyFill="1" applyBorder="1" applyAlignment="1" applyProtection="1">
      <alignment horizontal="center" vertical="center"/>
      <protection locked="0"/>
    </xf>
    <xf numFmtId="0" fontId="0" fillId="0" borderId="0" xfId="385" applyFont="1" applyAlignment="1" applyProtection="1">
      <alignment horizontal="center" vertical="center"/>
      <protection locked="0"/>
    </xf>
    <xf numFmtId="0" fontId="0" fillId="0" borderId="0" xfId="385" applyAlignment="1" applyProtection="1">
      <alignment vertical="center"/>
      <protection locked="0"/>
    </xf>
    <xf numFmtId="0" fontId="26" fillId="0" borderId="0" xfId="385" applyFont="1" applyAlignment="1" applyProtection="1">
      <alignment horizontal="center" vertical="center"/>
      <protection locked="0"/>
    </xf>
    <xf numFmtId="0" fontId="0" fillId="0" borderId="0" xfId="385" applyAlignment="1" applyProtection="1">
      <alignment horizontal="center" vertical="center" wrapText="1"/>
      <protection locked="0"/>
    </xf>
    <xf numFmtId="0" fontId="22" fillId="0" borderId="0" xfId="385" applyFont="1" applyAlignment="1" applyProtection="1">
      <alignment vertical="center"/>
      <protection locked="0"/>
    </xf>
    <xf numFmtId="0" fontId="27" fillId="0" borderId="0" xfId="385" applyFont="1" applyProtection="1">
      <alignment/>
      <protection locked="0"/>
    </xf>
    <xf numFmtId="0" fontId="27" fillId="0" borderId="0" xfId="385" applyFont="1" applyAlignment="1" applyProtection="1">
      <alignment wrapText="1"/>
      <protection locked="0"/>
    </xf>
    <xf numFmtId="0" fontId="27" fillId="0" borderId="0" xfId="385" applyFont="1" applyAlignment="1" applyProtection="1">
      <alignment shrinkToFit="1"/>
      <protection locked="0"/>
    </xf>
    <xf numFmtId="0" fontId="27" fillId="0" borderId="0" xfId="385" applyFont="1" applyAlignment="1" applyProtection="1">
      <alignment horizontal="left"/>
      <protection locked="0"/>
    </xf>
    <xf numFmtId="0" fontId="45" fillId="0" borderId="0" xfId="385" applyFont="1" applyProtection="1">
      <alignment/>
      <protection locked="0"/>
    </xf>
    <xf numFmtId="0" fontId="30" fillId="0" borderId="0" xfId="385" applyFont="1" applyAlignment="1" applyProtection="1">
      <alignment vertical="center"/>
      <protection locked="0"/>
    </xf>
    <xf numFmtId="49" fontId="28" fillId="0" borderId="0" xfId="0" applyNumberFormat="1" applyFont="1" applyFill="1" applyBorder="1" applyAlignment="1">
      <alignment horizontal="center" vertical="center"/>
    </xf>
    <xf numFmtId="0" fontId="30" fillId="0" borderId="0" xfId="385" applyFont="1" applyFill="1" applyAlignment="1" applyProtection="1">
      <alignment vertical="center"/>
      <protection locked="0"/>
    </xf>
    <xf numFmtId="0" fontId="46" fillId="0" borderId="0" xfId="385" applyFont="1" applyFill="1" applyAlignment="1" applyProtection="1">
      <alignment vertical="center"/>
      <protection locked="0"/>
    </xf>
    <xf numFmtId="49" fontId="27" fillId="0" borderId="20" xfId="37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379" applyFont="1" applyFill="1" applyAlignment="1" applyProtection="1">
      <alignment vertical="center"/>
      <protection locked="0"/>
    </xf>
    <xf numFmtId="0" fontId="28" fillId="0" borderId="0" xfId="385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168" fontId="28" fillId="0" borderId="0" xfId="37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385" applyFont="1" applyFill="1" applyAlignment="1" applyProtection="1">
      <alignment horizontal="center" vertical="center"/>
      <protection locked="0"/>
    </xf>
    <xf numFmtId="0" fontId="0" fillId="0" borderId="0" xfId="385" applyFont="1" applyFill="1" applyAlignment="1" applyProtection="1">
      <alignment vertical="center"/>
      <protection locked="0"/>
    </xf>
    <xf numFmtId="0" fontId="30" fillId="0" borderId="0" xfId="385" applyFont="1" applyFill="1" applyAlignment="1" applyProtection="1">
      <alignment horizontal="left" vertical="center"/>
      <protection locked="0"/>
    </xf>
    <xf numFmtId="0" fontId="30" fillId="0" borderId="0" xfId="385" applyFont="1" applyFill="1" applyAlignment="1" applyProtection="1">
      <alignment horizontal="center" vertical="center" wrapText="1"/>
      <protection locked="0"/>
    </xf>
    <xf numFmtId="0" fontId="0" fillId="0" borderId="0" xfId="385" applyFont="1" applyFill="1" applyAlignment="1" applyProtection="1">
      <alignment horizontal="center" vertical="center"/>
      <protection locked="0"/>
    </xf>
    <xf numFmtId="0" fontId="0" fillId="0" borderId="0" xfId="385" applyFill="1" applyAlignment="1" applyProtection="1">
      <alignment vertical="center"/>
      <protection locked="0"/>
    </xf>
    <xf numFmtId="0" fontId="26" fillId="0" borderId="0" xfId="385" applyFont="1" applyFill="1" applyAlignment="1" applyProtection="1">
      <alignment horizontal="center" vertical="center"/>
      <protection locked="0"/>
    </xf>
    <xf numFmtId="0" fontId="0" fillId="0" borderId="0" xfId="385" applyFill="1" applyAlignment="1" applyProtection="1">
      <alignment horizontal="center" vertical="center" wrapText="1"/>
      <protection locked="0"/>
    </xf>
    <xf numFmtId="0" fontId="47" fillId="0" borderId="0" xfId="376" applyNumberFormat="1" applyFont="1" applyFill="1" applyBorder="1" applyAlignment="1" applyProtection="1">
      <alignment vertical="center"/>
      <protection locked="0"/>
    </xf>
    <xf numFmtId="49" fontId="20" fillId="0" borderId="0" xfId="376" applyNumberFormat="1" applyFont="1" applyFill="1" applyBorder="1" applyAlignment="1" applyProtection="1">
      <alignment vertical="center"/>
      <protection locked="0"/>
    </xf>
    <xf numFmtId="49" fontId="28" fillId="0" borderId="21" xfId="375" applyNumberFormat="1" applyFont="1" applyFill="1" applyBorder="1" applyAlignment="1" applyProtection="1">
      <alignment horizontal="center" vertical="center" wrapText="1"/>
      <protection locked="0"/>
    </xf>
    <xf numFmtId="49" fontId="28" fillId="0" borderId="21" xfId="0" applyNumberFormat="1" applyFont="1" applyFill="1" applyBorder="1" applyAlignment="1" applyProtection="1">
      <alignment horizontal="center" vertical="center"/>
      <protection locked="0"/>
    </xf>
    <xf numFmtId="0" fontId="28" fillId="0" borderId="21" xfId="372" applyFont="1" applyFill="1" applyBorder="1" applyAlignment="1" applyProtection="1">
      <alignment horizontal="center" vertical="center" wrapText="1"/>
      <protection locked="0"/>
    </xf>
    <xf numFmtId="0" fontId="28" fillId="0" borderId="22" xfId="274" applyNumberFormat="1" applyFont="1" applyFill="1" applyBorder="1" applyAlignment="1" applyProtection="1">
      <alignment horizontal="center" vertical="center" wrapText="1"/>
      <protection locked="0"/>
    </xf>
    <xf numFmtId="49" fontId="28" fillId="0" borderId="21" xfId="288" applyNumberFormat="1" applyFont="1" applyFill="1" applyBorder="1" applyAlignment="1" applyProtection="1">
      <alignment horizontal="center" vertical="center" wrapText="1"/>
      <protection locked="0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left" vertical="center" wrapText="1"/>
    </xf>
    <xf numFmtId="168" fontId="37" fillId="0" borderId="0" xfId="377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27" fillId="0" borderId="21" xfId="372" applyNumberFormat="1" applyFont="1" applyFill="1" applyBorder="1" applyAlignment="1" applyProtection="1">
      <alignment horizontal="left" vertical="center" wrapText="1"/>
      <protection locked="0"/>
    </xf>
    <xf numFmtId="0" fontId="27" fillId="0" borderId="21" xfId="0" applyFont="1" applyFill="1" applyBorder="1" applyAlignment="1">
      <alignment horizontal="left" vertical="center" wrapText="1"/>
    </xf>
    <xf numFmtId="49" fontId="28" fillId="0" borderId="21" xfId="261" applyNumberFormat="1" applyFont="1" applyFill="1" applyBorder="1" applyAlignment="1" applyProtection="1">
      <alignment horizontal="center" vertical="center"/>
      <protection locked="0"/>
    </xf>
    <xf numFmtId="49" fontId="28" fillId="0" borderId="21" xfId="372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288" applyNumberFormat="1" applyFont="1" applyFill="1" applyBorder="1" applyAlignment="1" applyProtection="1">
      <alignment vertical="center" wrapText="1"/>
      <protection locked="0"/>
    </xf>
    <xf numFmtId="49" fontId="28" fillId="0" borderId="21" xfId="290" applyNumberFormat="1" applyFont="1" applyFill="1" applyBorder="1" applyAlignment="1" applyProtection="1">
      <alignment horizontal="center" vertical="center" wrapText="1"/>
      <protection locked="0"/>
    </xf>
    <xf numFmtId="49" fontId="28" fillId="0" borderId="21" xfId="287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274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286" applyNumberFormat="1" applyFont="1" applyFill="1" applyBorder="1" applyAlignment="1" applyProtection="1">
      <alignment vertical="center" wrapText="1"/>
      <protection locked="0"/>
    </xf>
    <xf numFmtId="0" fontId="28" fillId="0" borderId="21" xfId="274" applyNumberFormat="1" applyFont="1" applyFill="1" applyBorder="1" applyAlignment="1" applyProtection="1">
      <alignment horizontal="center" vertical="center" wrapText="1"/>
      <protection locked="0"/>
    </xf>
    <xf numFmtId="0" fontId="19" fillId="0" borderId="24" xfId="343" applyFont="1" applyFill="1" applyBorder="1" applyAlignment="1" applyProtection="1">
      <alignment horizontal="center" vertical="center" wrapText="1"/>
      <protection locked="0"/>
    </xf>
    <xf numFmtId="49" fontId="28" fillId="0" borderId="25" xfId="375" applyNumberFormat="1" applyFont="1" applyFill="1" applyBorder="1" applyAlignment="1" applyProtection="1">
      <alignment horizontal="center" vertical="center" wrapText="1"/>
      <protection locked="0"/>
    </xf>
    <xf numFmtId="0" fontId="28" fillId="0" borderId="25" xfId="274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>
      <alignment horizontal="center" vertical="center"/>
    </xf>
    <xf numFmtId="49" fontId="28" fillId="0" borderId="21" xfId="287" applyNumberFormat="1" applyFont="1" applyFill="1" applyBorder="1" applyAlignment="1" applyProtection="1">
      <alignment horizontal="center" vertical="center"/>
      <protection locked="0"/>
    </xf>
    <xf numFmtId="49" fontId="27" fillId="0" borderId="21" xfId="373" applyNumberFormat="1" applyFont="1" applyFill="1" applyBorder="1" applyAlignment="1" applyProtection="1">
      <alignment horizontal="left" vertical="center" wrapText="1"/>
      <protection locked="0"/>
    </xf>
    <xf numFmtId="49" fontId="28" fillId="0" borderId="26" xfId="288" applyNumberFormat="1" applyFont="1" applyFill="1" applyBorder="1" applyAlignment="1" applyProtection="1">
      <alignment horizontal="center" vertical="center"/>
      <protection locked="0"/>
    </xf>
    <xf numFmtId="49" fontId="28" fillId="0" borderId="21" xfId="269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373" applyFont="1" applyFill="1" applyBorder="1" applyAlignment="1" applyProtection="1">
      <alignment horizontal="center" vertical="center" wrapText="1"/>
      <protection locked="0"/>
    </xf>
    <xf numFmtId="0" fontId="28" fillId="57" borderId="21" xfId="275" applyNumberFormat="1" applyFont="1" applyFill="1" applyBorder="1" applyAlignment="1" applyProtection="1">
      <alignment horizontal="center" vertical="center" wrapText="1"/>
      <protection locked="0"/>
    </xf>
    <xf numFmtId="168" fontId="37" fillId="0" borderId="27" xfId="377" applyNumberFormat="1" applyFont="1" applyBorder="1" applyAlignment="1" applyProtection="1">
      <alignment horizontal="center" vertical="center" wrapText="1"/>
      <protection locked="0"/>
    </xf>
    <xf numFmtId="1" fontId="25" fillId="57" borderId="21" xfId="378" applyNumberFormat="1" applyFont="1" applyFill="1" applyBorder="1" applyAlignment="1" applyProtection="1">
      <alignment horizontal="center" vertical="center" textRotation="90" wrapText="1"/>
      <protection locked="0"/>
    </xf>
    <xf numFmtId="168" fontId="25" fillId="57" borderId="21" xfId="378" applyNumberFormat="1" applyFont="1" applyFill="1" applyBorder="1" applyAlignment="1" applyProtection="1">
      <alignment horizontal="center" vertical="center" wrapText="1"/>
      <protection locked="0"/>
    </xf>
    <xf numFmtId="0" fontId="25" fillId="57" borderId="21" xfId="378" applyFont="1" applyFill="1" applyBorder="1" applyAlignment="1" applyProtection="1">
      <alignment horizontal="center" vertical="center" textRotation="90" wrapText="1"/>
      <protection locked="0"/>
    </xf>
    <xf numFmtId="0" fontId="19" fillId="0" borderId="21" xfId="343" applyFont="1" applyFill="1" applyBorder="1" applyAlignment="1" applyProtection="1">
      <alignment horizontal="center" vertical="center" wrapText="1"/>
      <protection locked="0"/>
    </xf>
    <xf numFmtId="49" fontId="28" fillId="0" borderId="21" xfId="348" applyNumberFormat="1" applyFont="1" applyFill="1" applyBorder="1" applyAlignment="1" applyProtection="1">
      <alignment horizontal="center" vertical="center" wrapText="1"/>
      <protection locked="0"/>
    </xf>
    <xf numFmtId="49" fontId="28" fillId="57" borderId="21" xfId="275" applyNumberFormat="1" applyFont="1" applyFill="1" applyBorder="1" applyAlignment="1" applyProtection="1">
      <alignment horizontal="center" vertical="center" wrapText="1"/>
      <protection locked="0"/>
    </xf>
    <xf numFmtId="0" fontId="28" fillId="57" borderId="21" xfId="274" applyNumberFormat="1" applyFont="1" applyFill="1" applyBorder="1" applyAlignment="1" applyProtection="1">
      <alignment horizontal="center" vertical="center" wrapText="1"/>
      <protection locked="0"/>
    </xf>
    <xf numFmtId="169" fontId="31" fillId="0" borderId="21" xfId="377" applyNumberFormat="1" applyFont="1" applyBorder="1" applyAlignment="1" applyProtection="1">
      <alignment horizontal="center" vertical="center" wrapText="1"/>
      <protection locked="0"/>
    </xf>
    <xf numFmtId="168" fontId="37" fillId="0" borderId="21" xfId="377" applyNumberFormat="1" applyFont="1" applyBorder="1" applyAlignment="1" applyProtection="1">
      <alignment horizontal="center" vertical="center" wrapText="1"/>
      <protection locked="0"/>
    </xf>
    <xf numFmtId="0" fontId="38" fillId="0" borderId="21" xfId="377" applyFont="1" applyBorder="1" applyAlignment="1" applyProtection="1">
      <alignment horizontal="center" vertical="center" wrapText="1"/>
      <protection locked="0"/>
    </xf>
    <xf numFmtId="49" fontId="28" fillId="0" borderId="21" xfId="269" applyNumberFormat="1" applyFont="1" applyFill="1" applyBorder="1" applyAlignment="1" applyProtection="1">
      <alignment horizontal="center" vertical="center" wrapText="1"/>
      <protection/>
    </xf>
    <xf numFmtId="168" fontId="37" fillId="0" borderId="21" xfId="377" applyNumberFormat="1" applyFont="1" applyBorder="1" applyAlignment="1" applyProtection="1">
      <alignment vertical="center" wrapText="1"/>
      <protection locked="0"/>
    </xf>
    <xf numFmtId="49" fontId="39" fillId="0" borderId="21" xfId="377" applyNumberFormat="1" applyFont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>
      <alignment vertical="center" wrapText="1"/>
    </xf>
    <xf numFmtId="0" fontId="28" fillId="57" borderId="21" xfId="373" applyFont="1" applyFill="1" applyBorder="1" applyAlignment="1" applyProtection="1">
      <alignment horizontal="center" vertical="center" wrapText="1"/>
      <protection locked="0"/>
    </xf>
    <xf numFmtId="0" fontId="27" fillId="57" borderId="21" xfId="373" applyFont="1" applyFill="1" applyBorder="1" applyAlignment="1">
      <alignment horizontal="left" vertical="center" wrapText="1"/>
      <protection/>
    </xf>
    <xf numFmtId="49" fontId="28" fillId="57" borderId="21" xfId="373" applyNumberFormat="1" applyFont="1" applyFill="1" applyBorder="1" applyAlignment="1">
      <alignment horizontal="center" vertical="center" shrinkToFit="1"/>
      <protection/>
    </xf>
    <xf numFmtId="0" fontId="28" fillId="57" borderId="21" xfId="373" applyFont="1" applyFill="1" applyBorder="1" applyAlignment="1">
      <alignment horizontal="center" vertical="center" shrinkToFit="1"/>
      <protection/>
    </xf>
    <xf numFmtId="49" fontId="27" fillId="57" borderId="21" xfId="287" applyNumberFormat="1" applyFont="1" applyFill="1" applyBorder="1" applyAlignment="1" applyProtection="1">
      <alignment vertical="center" wrapText="1"/>
      <protection locked="0"/>
    </xf>
    <xf numFmtId="0" fontId="28" fillId="57" borderId="21" xfId="383" applyFont="1" applyFill="1" applyBorder="1" applyAlignment="1" applyProtection="1">
      <alignment horizontal="center" vertical="center"/>
      <protection locked="0"/>
    </xf>
    <xf numFmtId="0" fontId="28" fillId="0" borderId="21" xfId="348" applyFont="1" applyFill="1" applyBorder="1" applyAlignment="1" applyProtection="1">
      <alignment horizontal="center" vertical="center" wrapText="1"/>
      <protection locked="0"/>
    </xf>
    <xf numFmtId="0" fontId="44" fillId="0" borderId="0" xfId="376" applyNumberFormat="1" applyFont="1" applyFill="1" applyBorder="1" applyAlignment="1" applyProtection="1">
      <alignment vertical="center"/>
      <protection locked="0"/>
    </xf>
    <xf numFmtId="0" fontId="48" fillId="0" borderId="0" xfId="37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8" fillId="0" borderId="21" xfId="376" applyNumberFormat="1" applyFont="1" applyFill="1" applyBorder="1" applyAlignment="1" applyProtection="1">
      <alignment horizontal="center" vertical="center"/>
      <protection locked="0"/>
    </xf>
    <xf numFmtId="0" fontId="0" fillId="0" borderId="0" xfId="376" applyNumberFormat="1" applyFont="1" applyAlignment="1" applyProtection="1">
      <alignment vertical="center"/>
      <protection locked="0"/>
    </xf>
    <xf numFmtId="0" fontId="0" fillId="0" borderId="0" xfId="0" applyNumberFormat="1" applyAlignment="1">
      <alignment/>
    </xf>
    <xf numFmtId="0" fontId="38" fillId="0" borderId="21" xfId="377" applyNumberFormat="1" applyFont="1" applyBorder="1" applyAlignment="1" applyProtection="1">
      <alignment horizontal="center" vertical="center" wrapText="1"/>
      <protection locked="0"/>
    </xf>
    <xf numFmtId="0" fontId="28" fillId="0" borderId="28" xfId="0" applyFont="1" applyFill="1" applyBorder="1" applyAlignment="1">
      <alignment horizontal="center" vertical="center"/>
    </xf>
    <xf numFmtId="49" fontId="28" fillId="0" borderId="21" xfId="373" applyNumberFormat="1" applyFont="1" applyFill="1" applyBorder="1" applyAlignment="1" applyProtection="1">
      <alignment horizontal="center" vertical="center"/>
      <protection locked="0"/>
    </xf>
    <xf numFmtId="49" fontId="28" fillId="0" borderId="21" xfId="288" applyNumberFormat="1" applyFont="1" applyFill="1" applyBorder="1" applyAlignment="1" applyProtection="1">
      <alignment horizontal="center" vertical="center"/>
      <protection locked="0"/>
    </xf>
    <xf numFmtId="0" fontId="28" fillId="0" borderId="21" xfId="380" applyFont="1" applyFill="1" applyBorder="1" applyAlignment="1" applyProtection="1">
      <alignment horizontal="center" vertical="center" wrapText="1"/>
      <protection locked="0"/>
    </xf>
    <xf numFmtId="0" fontId="27" fillId="55" borderId="29" xfId="385" applyFont="1" applyFill="1" applyBorder="1" applyAlignment="1" applyProtection="1">
      <alignment horizontal="center" vertical="center" textRotation="90" wrapText="1"/>
      <protection locked="0"/>
    </xf>
    <xf numFmtId="0" fontId="27" fillId="55" borderId="29" xfId="385" applyFont="1" applyFill="1" applyBorder="1" applyAlignment="1" applyProtection="1">
      <alignment horizontal="center" vertical="center" wrapText="1"/>
      <protection locked="0"/>
    </xf>
    <xf numFmtId="0" fontId="28" fillId="0" borderId="21" xfId="385" applyFont="1" applyFill="1" applyBorder="1" applyAlignment="1" applyProtection="1">
      <alignment horizontal="center" vertical="center"/>
      <protection locked="0"/>
    </xf>
    <xf numFmtId="168" fontId="28" fillId="0" borderId="21" xfId="376" applyNumberFormat="1" applyFont="1" applyFill="1" applyBorder="1" applyAlignment="1" applyProtection="1">
      <alignment horizontal="center" vertical="center" wrapText="1"/>
      <protection locked="0"/>
    </xf>
    <xf numFmtId="49" fontId="28" fillId="0" borderId="21" xfId="345" applyNumberFormat="1" applyFont="1" applyFill="1" applyBorder="1" applyAlignment="1" applyProtection="1">
      <alignment horizontal="center" vertical="center"/>
      <protection locked="0"/>
    </xf>
    <xf numFmtId="0" fontId="28" fillId="0" borderId="21" xfId="38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82" applyFont="1" applyAlignment="1" applyProtection="1">
      <alignment wrapText="1"/>
      <protection locked="0"/>
    </xf>
    <xf numFmtId="0" fontId="19" fillId="0" borderId="0" xfId="382" applyFont="1" applyAlignment="1" applyProtection="1">
      <alignment shrinkToFit="1"/>
      <protection locked="0"/>
    </xf>
    <xf numFmtId="0" fontId="19" fillId="0" borderId="0" xfId="382" applyFont="1" applyProtection="1">
      <alignment/>
      <protection locked="0"/>
    </xf>
    <xf numFmtId="178" fontId="35" fillId="0" borderId="0" xfId="385" applyNumberFormat="1" applyFont="1" applyAlignment="1" applyProtection="1">
      <alignment horizontal="right" vertical="center"/>
      <protection locked="0"/>
    </xf>
    <xf numFmtId="0" fontId="43" fillId="0" borderId="0" xfId="382" applyFont="1" applyProtection="1">
      <alignment/>
      <protection locked="0"/>
    </xf>
    <xf numFmtId="0" fontId="19" fillId="0" borderId="30" xfId="343" applyFont="1" applyBorder="1" applyAlignment="1">
      <alignment wrapText="1"/>
      <protection/>
    </xf>
    <xf numFmtId="0" fontId="35" fillId="0" borderId="0" xfId="382" applyFont="1" applyProtection="1">
      <alignment/>
      <protection locked="0"/>
    </xf>
    <xf numFmtId="0" fontId="35" fillId="0" borderId="0" xfId="382" applyFont="1" applyAlignment="1" applyProtection="1">
      <alignment horizontal="right" vertical="center"/>
      <protection locked="0"/>
    </xf>
    <xf numFmtId="0" fontId="35" fillId="0" borderId="0" xfId="382" applyFont="1" applyAlignment="1" applyProtection="1">
      <alignment vertical="center"/>
      <protection locked="0"/>
    </xf>
    <xf numFmtId="49" fontId="27" fillId="0" borderId="25" xfId="0" applyNumberFormat="1" applyFont="1" applyFill="1" applyBorder="1" applyAlignment="1">
      <alignment horizontal="left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290" applyNumberFormat="1" applyFont="1" applyFill="1" applyBorder="1" applyAlignment="1" applyProtection="1">
      <alignment horizontal="center" vertical="center" wrapText="1"/>
      <protection locked="0"/>
    </xf>
    <xf numFmtId="169" fontId="31" fillId="0" borderId="21" xfId="376" applyNumberFormat="1" applyFont="1" applyBorder="1" applyAlignment="1" applyProtection="1">
      <alignment horizontal="center" vertical="center" wrapText="1"/>
      <protection locked="0"/>
    </xf>
    <xf numFmtId="168" fontId="40" fillId="0" borderId="21" xfId="376" applyNumberFormat="1" applyFont="1" applyBorder="1" applyAlignment="1" applyProtection="1">
      <alignment horizontal="center" vertical="center" wrapText="1"/>
      <protection locked="0"/>
    </xf>
    <xf numFmtId="0" fontId="32" fillId="0" borderId="21" xfId="376" applyFont="1" applyBorder="1" applyAlignment="1" applyProtection="1">
      <alignment horizontal="center" vertical="center" wrapText="1"/>
      <protection locked="0"/>
    </xf>
    <xf numFmtId="0" fontId="19" fillId="0" borderId="19" xfId="378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>
      <alignment vertical="center" wrapText="1"/>
    </xf>
    <xf numFmtId="169" fontId="31" fillId="0" borderId="19" xfId="345" applyNumberFormat="1" applyFont="1" applyFill="1" applyBorder="1" applyAlignment="1" applyProtection="1">
      <alignment horizontal="center" vertical="center" wrapText="1"/>
      <protection locked="0"/>
    </xf>
    <xf numFmtId="0" fontId="32" fillId="0" borderId="19" xfId="345" applyFont="1" applyBorder="1" applyAlignment="1">
      <alignment horizontal="center" vertical="center" wrapText="1"/>
      <protection/>
    </xf>
    <xf numFmtId="169" fontId="32" fillId="0" borderId="19" xfId="345" applyNumberFormat="1" applyFont="1" applyFill="1" applyBorder="1" applyAlignment="1">
      <alignment horizontal="center" vertical="center" wrapText="1"/>
      <protection/>
    </xf>
    <xf numFmtId="168" fontId="32" fillId="0" borderId="19" xfId="345" applyNumberFormat="1" applyFont="1" applyFill="1" applyBorder="1" applyAlignment="1">
      <alignment horizontal="center" vertical="center" wrapText="1"/>
      <protection/>
    </xf>
    <xf numFmtId="49" fontId="28" fillId="0" borderId="19" xfId="0" applyNumberFormat="1" applyFont="1" applyFill="1" applyBorder="1" applyAlignment="1" applyProtection="1">
      <alignment horizontal="center" vertical="center"/>
      <protection locked="0"/>
    </xf>
    <xf numFmtId="49" fontId="28" fillId="0" borderId="21" xfId="282" applyNumberFormat="1" applyFont="1" applyFill="1" applyBorder="1" applyAlignment="1" applyProtection="1">
      <alignment horizontal="center" vertical="center"/>
      <protection locked="0"/>
    </xf>
    <xf numFmtId="0" fontId="32" fillId="0" borderId="19" xfId="345" applyFont="1" applyFill="1" applyBorder="1" applyAlignment="1">
      <alignment horizontal="center" vertical="center" wrapText="1"/>
      <protection/>
    </xf>
    <xf numFmtId="49" fontId="28" fillId="0" borderId="0" xfId="290" applyNumberFormat="1" applyFont="1" applyFill="1" applyBorder="1" applyAlignment="1" applyProtection="1">
      <alignment horizontal="center" vertical="center" wrapText="1"/>
      <protection locked="0"/>
    </xf>
    <xf numFmtId="49" fontId="28" fillId="0" borderId="24" xfId="0" applyNumberFormat="1" applyFont="1" applyFill="1" applyBorder="1" applyAlignment="1">
      <alignment horizontal="center" vertical="center"/>
    </xf>
    <xf numFmtId="0" fontId="28" fillId="57" borderId="19" xfId="274" applyNumberFormat="1" applyFont="1" applyFill="1" applyBorder="1" applyAlignment="1" applyProtection="1">
      <alignment horizontal="center" vertical="center" wrapText="1"/>
      <protection locked="0"/>
    </xf>
    <xf numFmtId="0" fontId="28" fillId="58" borderId="21" xfId="351" applyFont="1" applyFill="1" applyBorder="1" applyAlignment="1" applyProtection="1">
      <alignment horizontal="center" vertical="center" wrapText="1"/>
      <protection locked="0"/>
    </xf>
    <xf numFmtId="0" fontId="24" fillId="58" borderId="21" xfId="386" applyNumberFormat="1" applyFont="1" applyFill="1" applyBorder="1" applyAlignment="1" applyProtection="1">
      <alignment horizontal="center" vertical="center" wrapText="1"/>
      <protection locked="0"/>
    </xf>
    <xf numFmtId="49" fontId="27" fillId="0" borderId="31" xfId="288" applyNumberFormat="1" applyFont="1" applyFill="1" applyBorder="1" applyAlignment="1" applyProtection="1">
      <alignment vertical="center" wrapText="1"/>
      <protection locked="0"/>
    </xf>
    <xf numFmtId="0" fontId="28" fillId="0" borderId="25" xfId="372" applyFont="1" applyFill="1" applyBorder="1" applyAlignment="1" applyProtection="1">
      <alignment horizontal="center" vertical="center" wrapText="1"/>
      <protection locked="0"/>
    </xf>
    <xf numFmtId="49" fontId="28" fillId="0" borderId="23" xfId="375" applyNumberFormat="1" applyFont="1" applyFill="1" applyBorder="1" applyAlignment="1" applyProtection="1">
      <alignment horizontal="center" vertical="center" wrapText="1"/>
      <protection locked="0"/>
    </xf>
    <xf numFmtId="49" fontId="28" fillId="0" borderId="20" xfId="375" applyNumberFormat="1" applyFont="1" applyFill="1" applyBorder="1" applyAlignment="1" applyProtection="1">
      <alignment horizontal="center" vertical="center" wrapText="1"/>
      <protection locked="0"/>
    </xf>
    <xf numFmtId="49" fontId="28" fillId="0" borderId="31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>
      <alignment horizontal="center" vertical="center"/>
    </xf>
    <xf numFmtId="49" fontId="27" fillId="57" borderId="31" xfId="287" applyNumberFormat="1" applyFont="1" applyFill="1" applyBorder="1" applyAlignment="1" applyProtection="1">
      <alignment vertical="center" wrapText="1"/>
      <protection locked="0"/>
    </xf>
    <xf numFmtId="49" fontId="28" fillId="0" borderId="20" xfId="372" applyNumberFormat="1" applyFont="1" applyFill="1" applyBorder="1" applyAlignment="1" applyProtection="1">
      <alignment horizontal="center" vertical="center" wrapText="1"/>
      <protection locked="0"/>
    </xf>
    <xf numFmtId="0" fontId="28" fillId="57" borderId="31" xfId="383" applyFont="1" applyFill="1" applyBorder="1" applyAlignment="1" applyProtection="1">
      <alignment horizontal="center" vertical="center"/>
      <protection locked="0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1" xfId="274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28" fillId="0" borderId="24" xfId="383" applyNumberFormat="1" applyFont="1" applyFill="1" applyBorder="1" applyAlignment="1" applyProtection="1">
      <alignment horizontal="center" vertical="center" wrapText="1"/>
      <protection locked="0"/>
    </xf>
    <xf numFmtId="168" fontId="37" fillId="0" borderId="28" xfId="377" applyNumberFormat="1" applyFont="1" applyBorder="1" applyAlignment="1" applyProtection="1">
      <alignment horizontal="center" vertical="center" wrapText="1"/>
      <protection locked="0"/>
    </xf>
    <xf numFmtId="169" fontId="28" fillId="0" borderId="19" xfId="376" applyNumberFormat="1" applyFont="1" applyBorder="1" applyAlignment="1" applyProtection="1">
      <alignment horizontal="center" vertical="center" wrapText="1"/>
      <protection locked="0"/>
    </xf>
    <xf numFmtId="168" fontId="43" fillId="0" borderId="19" xfId="376" applyNumberFormat="1" applyFont="1" applyBorder="1" applyAlignment="1" applyProtection="1">
      <alignment horizontal="center" vertical="center" wrapText="1"/>
      <protection locked="0"/>
    </xf>
    <xf numFmtId="0" fontId="27" fillId="0" borderId="19" xfId="376" applyFont="1" applyBorder="1" applyAlignment="1" applyProtection="1">
      <alignment horizontal="center" vertical="center" wrapText="1"/>
      <protection locked="0"/>
    </xf>
    <xf numFmtId="168" fontId="43" fillId="0" borderId="24" xfId="376" applyNumberFormat="1" applyFont="1" applyBorder="1" applyAlignment="1" applyProtection="1">
      <alignment horizontal="center" vertical="center" wrapText="1"/>
      <protection locked="0"/>
    </xf>
    <xf numFmtId="49" fontId="27" fillId="0" borderId="31" xfId="0" applyNumberFormat="1" applyFont="1" applyFill="1" applyBorder="1" applyAlignment="1">
      <alignment horizontal="left" vertical="center" wrapText="1"/>
    </xf>
    <xf numFmtId="169" fontId="28" fillId="0" borderId="25" xfId="376" applyNumberFormat="1" applyFont="1" applyBorder="1" applyAlignment="1" applyProtection="1">
      <alignment horizontal="center" vertical="center" wrapText="1"/>
      <protection locked="0"/>
    </xf>
    <xf numFmtId="0" fontId="28" fillId="0" borderId="22" xfId="372" applyFont="1" applyFill="1" applyBorder="1" applyAlignment="1" applyProtection="1">
      <alignment horizontal="center" vertical="center" wrapText="1"/>
      <protection locked="0"/>
    </xf>
    <xf numFmtId="49" fontId="28" fillId="0" borderId="22" xfId="0" applyNumberFormat="1" applyFont="1" applyFill="1" applyBorder="1" applyAlignment="1">
      <alignment horizontal="center" vertical="center"/>
    </xf>
    <xf numFmtId="0" fontId="24" fillId="58" borderId="21" xfId="386" applyNumberFormat="1" applyFont="1" applyFill="1" applyBorder="1" applyAlignment="1" applyProtection="1">
      <alignment horizontal="center" vertical="center" wrapText="1"/>
      <protection locked="0"/>
    </xf>
    <xf numFmtId="0" fontId="24" fillId="58" borderId="21" xfId="386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288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0" applyNumberFormat="1" applyFont="1" applyFill="1" applyBorder="1" applyAlignment="1">
      <alignment horizontal="left" vertical="center" wrapText="1"/>
    </xf>
    <xf numFmtId="0" fontId="28" fillId="57" borderId="25" xfId="274" applyNumberFormat="1" applyFont="1" applyFill="1" applyBorder="1" applyAlignment="1" applyProtection="1">
      <alignment horizontal="center" vertical="center" wrapText="1"/>
      <protection locked="0"/>
    </xf>
    <xf numFmtId="49" fontId="28" fillId="0" borderId="32" xfId="290" applyNumberFormat="1" applyFont="1" applyFill="1" applyBorder="1" applyAlignment="1" applyProtection="1">
      <alignment horizontal="center" vertical="center" wrapText="1"/>
      <protection locked="0"/>
    </xf>
    <xf numFmtId="49" fontId="28" fillId="0" borderId="33" xfId="288" applyNumberFormat="1" applyFont="1" applyFill="1" applyBorder="1" applyAlignment="1" applyProtection="1">
      <alignment horizontal="center" vertical="center"/>
      <protection locked="0"/>
    </xf>
    <xf numFmtId="0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4" fillId="58" borderId="21" xfId="386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385" applyFont="1" applyBorder="1" applyAlignment="1" applyProtection="1">
      <alignment horizontal="center" vertical="center" wrapText="1"/>
      <protection locked="0"/>
    </xf>
    <xf numFmtId="0" fontId="20" fillId="0" borderId="0" xfId="385" applyFont="1" applyBorder="1" applyAlignment="1" applyProtection="1">
      <alignment horizontal="center" vertical="center" wrapText="1"/>
      <protection locked="0"/>
    </xf>
    <xf numFmtId="0" fontId="33" fillId="0" borderId="0" xfId="385" applyFont="1" applyBorder="1" applyAlignment="1" applyProtection="1">
      <alignment horizontal="center" vertical="center"/>
      <protection locked="0"/>
    </xf>
    <xf numFmtId="0" fontId="29" fillId="57" borderId="21" xfId="382" applyFont="1" applyFill="1" applyBorder="1" applyAlignment="1" applyProtection="1">
      <alignment horizontal="center" vertical="center" textRotation="90" wrapText="1"/>
      <protection locked="0"/>
    </xf>
    <xf numFmtId="0" fontId="24" fillId="57" borderId="21" xfId="382" applyFont="1" applyFill="1" applyBorder="1" applyAlignment="1" applyProtection="1">
      <alignment horizontal="center" vertical="center" textRotation="90" wrapText="1"/>
      <protection locked="0"/>
    </xf>
    <xf numFmtId="169" fontId="29" fillId="57" borderId="21" xfId="382" applyNumberFormat="1" applyFont="1" applyFill="1" applyBorder="1" applyAlignment="1" applyProtection="1">
      <alignment horizontal="center" vertical="center" textRotation="90" wrapText="1"/>
      <protection locked="0"/>
    </xf>
    <xf numFmtId="168" fontId="24" fillId="57" borderId="21" xfId="382" applyNumberFormat="1" applyFont="1" applyFill="1" applyBorder="1" applyAlignment="1" applyProtection="1">
      <alignment horizontal="center" vertical="center" wrapText="1"/>
      <protection locked="0"/>
    </xf>
    <xf numFmtId="0" fontId="24" fillId="57" borderId="21" xfId="382" applyFont="1" applyFill="1" applyBorder="1" applyAlignment="1" applyProtection="1">
      <alignment horizontal="center" vertical="center" wrapText="1"/>
      <protection locked="0"/>
    </xf>
    <xf numFmtId="0" fontId="19" fillId="57" borderId="21" xfId="378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382" applyFont="1" applyBorder="1" applyAlignment="1" applyProtection="1">
      <alignment horizontal="center" vertical="center" wrapText="1"/>
      <protection locked="0"/>
    </xf>
    <xf numFmtId="0" fontId="33" fillId="0" borderId="0" xfId="382" applyFont="1" applyBorder="1" applyAlignment="1" applyProtection="1">
      <alignment horizontal="center" vertical="center"/>
      <protection locked="0"/>
    </xf>
    <xf numFmtId="0" fontId="34" fillId="0" borderId="0" xfId="382" applyFont="1" applyBorder="1" applyAlignment="1" applyProtection="1">
      <alignment horizontal="center" vertical="center"/>
      <protection locked="0"/>
    </xf>
    <xf numFmtId="0" fontId="19" fillId="0" borderId="0" xfId="382" applyFont="1" applyBorder="1" applyAlignment="1" applyProtection="1">
      <alignment horizontal="center" vertical="center"/>
      <protection locked="0"/>
    </xf>
    <xf numFmtId="0" fontId="20" fillId="0" borderId="0" xfId="377" applyFont="1" applyBorder="1" applyAlignment="1" applyProtection="1">
      <alignment horizontal="center"/>
      <protection locked="0"/>
    </xf>
    <xf numFmtId="0" fontId="24" fillId="58" borderId="21" xfId="386" applyNumberFormat="1" applyFont="1" applyFill="1" applyBorder="1" applyAlignment="1" applyProtection="1">
      <alignment horizontal="center" vertical="center" wrapText="1"/>
      <protection locked="0"/>
    </xf>
    <xf numFmtId="0" fontId="27" fillId="57" borderId="21" xfId="387" applyFont="1" applyFill="1" applyBorder="1" applyAlignment="1" applyProtection="1">
      <alignment horizontal="center" vertical="center" textRotation="90" wrapText="1"/>
      <protection locked="0"/>
    </xf>
    <xf numFmtId="0" fontId="24" fillId="57" borderId="21" xfId="387" applyFont="1" applyFill="1" applyBorder="1" applyAlignment="1" applyProtection="1">
      <alignment horizontal="center" vertical="center" textRotation="90" wrapText="1"/>
      <protection locked="0"/>
    </xf>
    <xf numFmtId="168" fontId="24" fillId="57" borderId="25" xfId="387" applyNumberFormat="1" applyFont="1" applyFill="1" applyBorder="1" applyAlignment="1" applyProtection="1">
      <alignment horizontal="center" vertical="center" wrapText="1"/>
      <protection locked="0"/>
    </xf>
    <xf numFmtId="0" fontId="24" fillId="57" borderId="21" xfId="387" applyFont="1" applyFill="1" applyBorder="1" applyAlignment="1" applyProtection="1">
      <alignment horizontal="center" vertical="center" wrapText="1"/>
      <protection locked="0"/>
    </xf>
    <xf numFmtId="0" fontId="20" fillId="0" borderId="0" xfId="387" applyFont="1" applyBorder="1" applyAlignment="1" applyProtection="1">
      <alignment horizontal="center" vertical="center" wrapText="1"/>
      <protection locked="0"/>
    </xf>
    <xf numFmtId="0" fontId="33" fillId="0" borderId="0" xfId="387" applyFont="1" applyBorder="1" applyAlignment="1" applyProtection="1">
      <alignment horizontal="center" vertical="center"/>
      <protection locked="0"/>
    </xf>
    <xf numFmtId="0" fontId="34" fillId="0" borderId="0" xfId="387" applyFont="1" applyBorder="1" applyAlignment="1" applyProtection="1">
      <alignment horizontal="center" vertical="center" wrapText="1"/>
      <protection locked="0"/>
    </xf>
    <xf numFmtId="0" fontId="24" fillId="57" borderId="34" xfId="382" applyFont="1" applyFill="1" applyBorder="1" applyAlignment="1" applyProtection="1">
      <alignment horizontal="center" vertical="center" wrapText="1"/>
      <protection locked="0"/>
    </xf>
    <xf numFmtId="0" fontId="24" fillId="57" borderId="0" xfId="382" applyFont="1" applyFill="1" applyBorder="1" applyAlignment="1" applyProtection="1">
      <alignment horizontal="center" vertical="center" wrapText="1"/>
      <protection locked="0"/>
    </xf>
    <xf numFmtId="0" fontId="24" fillId="57" borderId="35" xfId="382" applyFont="1" applyFill="1" applyBorder="1" applyAlignment="1" applyProtection="1">
      <alignment horizontal="center" vertical="center" wrapText="1"/>
      <protection locked="0"/>
    </xf>
    <xf numFmtId="0" fontId="29" fillId="57" borderId="19" xfId="382" applyFont="1" applyFill="1" applyBorder="1" applyAlignment="1" applyProtection="1">
      <alignment horizontal="center" vertical="center" textRotation="90" wrapText="1"/>
      <protection locked="0"/>
    </xf>
    <xf numFmtId="0" fontId="24" fillId="57" borderId="19" xfId="382" applyFont="1" applyFill="1" applyBorder="1" applyAlignment="1" applyProtection="1">
      <alignment horizontal="center" vertical="center" textRotation="90" wrapText="1"/>
      <protection locked="0"/>
    </xf>
    <xf numFmtId="169" fontId="29" fillId="57" borderId="19" xfId="382" applyNumberFormat="1" applyFont="1" applyFill="1" applyBorder="1" applyAlignment="1" applyProtection="1">
      <alignment horizontal="center" vertical="center" textRotation="90" wrapText="1"/>
      <protection locked="0"/>
    </xf>
    <xf numFmtId="168" fontId="24" fillId="57" borderId="24" xfId="382" applyNumberFormat="1" applyFont="1" applyFill="1" applyBorder="1" applyAlignment="1" applyProtection="1">
      <alignment horizontal="center" vertical="center" wrapText="1"/>
      <protection locked="0"/>
    </xf>
    <xf numFmtId="168" fontId="24" fillId="58" borderId="21" xfId="386" applyNumberFormat="1" applyFont="1" applyFill="1" applyBorder="1" applyAlignment="1" applyProtection="1">
      <alignment horizontal="center" vertical="center" wrapText="1"/>
      <protection locked="0"/>
    </xf>
    <xf numFmtId="0" fontId="24" fillId="57" borderId="19" xfId="382" applyFont="1" applyFill="1" applyBorder="1" applyAlignment="1" applyProtection="1">
      <alignment horizontal="center" vertical="center" wrapText="1"/>
      <protection locked="0"/>
    </xf>
    <xf numFmtId="0" fontId="19" fillId="57" borderId="19" xfId="378" applyFont="1" applyFill="1" applyBorder="1" applyAlignment="1" applyProtection="1">
      <alignment horizontal="center" vertical="center"/>
      <protection locked="0"/>
    </xf>
    <xf numFmtId="0" fontId="19" fillId="0" borderId="19" xfId="345" applyFont="1" applyBorder="1" applyAlignment="1">
      <alignment horizontal="center" vertical="center" wrapText="1"/>
      <protection/>
    </xf>
    <xf numFmtId="49" fontId="19" fillId="0" borderId="19" xfId="345" applyNumberFormat="1" applyFont="1" applyBorder="1" applyAlignment="1">
      <alignment horizontal="center" vertical="center" wrapText="1"/>
      <protection/>
    </xf>
    <xf numFmtId="0" fontId="24" fillId="0" borderId="30" xfId="343" applyFont="1" applyBorder="1" applyAlignment="1">
      <alignment horizontal="right" wrapText="1"/>
      <protection/>
    </xf>
    <xf numFmtId="0" fontId="23" fillId="0" borderId="0" xfId="343" applyFont="1" applyBorder="1" applyAlignment="1">
      <alignment horizontal="right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382" applyFont="1" applyBorder="1" applyAlignment="1" applyProtection="1">
      <alignment horizontal="center" vertical="center" wrapText="1"/>
      <protection locked="0"/>
    </xf>
    <xf numFmtId="49" fontId="28" fillId="58" borderId="19" xfId="291" applyNumberFormat="1" applyFont="1" applyFill="1" applyBorder="1" applyAlignment="1" applyProtection="1">
      <alignment vertical="center" wrapText="1"/>
      <protection locked="0"/>
    </xf>
    <xf numFmtId="49" fontId="28" fillId="58" borderId="22" xfId="374" applyNumberFormat="1" applyFont="1" applyFill="1" applyBorder="1" applyAlignment="1" applyProtection="1">
      <alignment horizontal="center" vertical="center" wrapText="1"/>
      <protection locked="0"/>
    </xf>
    <xf numFmtId="49" fontId="28" fillId="58" borderId="22" xfId="291" applyNumberFormat="1" applyFont="1" applyFill="1" applyBorder="1" applyAlignment="1" applyProtection="1">
      <alignment horizontal="center" vertical="center"/>
      <protection locked="0"/>
    </xf>
    <xf numFmtId="49" fontId="28" fillId="58" borderId="19" xfId="301" applyNumberFormat="1" applyFont="1" applyFill="1" applyBorder="1" applyAlignment="1" applyProtection="1">
      <alignment horizontal="center" vertical="center"/>
      <protection locked="0"/>
    </xf>
    <xf numFmtId="0" fontId="28" fillId="58" borderId="22" xfId="277" applyNumberFormat="1" applyFont="1" applyFill="1" applyBorder="1" applyAlignment="1" applyProtection="1">
      <alignment horizontal="center" vertical="center" wrapText="1"/>
      <protection locked="0"/>
    </xf>
    <xf numFmtId="49" fontId="28" fillId="58" borderId="21" xfId="374" applyNumberFormat="1" applyFont="1" applyFill="1" applyBorder="1" applyAlignment="1" applyProtection="1">
      <alignment horizontal="center" vertical="center" wrapText="1"/>
      <protection locked="0"/>
    </xf>
    <xf numFmtId="49" fontId="28" fillId="58" borderId="21" xfId="301" applyNumberFormat="1" applyFont="1" applyFill="1" applyBorder="1" applyAlignment="1" applyProtection="1">
      <alignment horizontal="center" vertical="center"/>
      <protection locked="0"/>
    </xf>
    <xf numFmtId="0" fontId="27" fillId="59" borderId="36" xfId="382" applyFont="1" applyFill="1" applyBorder="1" applyAlignment="1" applyProtection="1">
      <alignment horizontal="center" vertical="center" wrapText="1"/>
      <protection locked="0"/>
    </xf>
    <xf numFmtId="0" fontId="27" fillId="59" borderId="37" xfId="382" applyFont="1" applyFill="1" applyBorder="1" applyAlignment="1" applyProtection="1">
      <alignment horizontal="center" vertical="center" wrapText="1"/>
      <protection locked="0"/>
    </xf>
    <xf numFmtId="0" fontId="27" fillId="59" borderId="38" xfId="382" applyFont="1" applyFill="1" applyBorder="1" applyAlignment="1" applyProtection="1">
      <alignment horizontal="center" vertical="center" wrapText="1"/>
      <protection locked="0"/>
    </xf>
    <xf numFmtId="0" fontId="30" fillId="58" borderId="0" xfId="0" applyFont="1" applyFill="1" applyAlignment="1">
      <alignment/>
    </xf>
    <xf numFmtId="0" fontId="28" fillId="58" borderId="21" xfId="343" applyFont="1" applyFill="1" applyBorder="1" applyAlignment="1" applyProtection="1">
      <alignment horizontal="center" vertical="center" wrapText="1"/>
      <protection locked="0"/>
    </xf>
    <xf numFmtId="49" fontId="28" fillId="58" borderId="21" xfId="0" applyNumberFormat="1" applyFont="1" applyFill="1" applyBorder="1" applyAlignment="1">
      <alignment horizontal="left" vertical="center" wrapText="1"/>
    </xf>
    <xf numFmtId="49" fontId="28" fillId="58" borderId="21" xfId="375" applyNumberFormat="1" applyFont="1" applyFill="1" applyBorder="1" applyAlignment="1" applyProtection="1">
      <alignment horizontal="center" vertical="center" wrapText="1"/>
      <protection locked="0"/>
    </xf>
    <xf numFmtId="0" fontId="28" fillId="58" borderId="21" xfId="0" applyFont="1" applyFill="1" applyBorder="1" applyAlignment="1">
      <alignment horizontal="center" vertical="center"/>
    </xf>
    <xf numFmtId="169" fontId="28" fillId="58" borderId="21" xfId="376" applyNumberFormat="1" applyFont="1" applyFill="1" applyBorder="1" applyAlignment="1" applyProtection="1">
      <alignment horizontal="center" vertical="center" wrapText="1"/>
      <protection locked="0"/>
    </xf>
    <xf numFmtId="168" fontId="23" fillId="58" borderId="21" xfId="376" applyNumberFormat="1" applyFont="1" applyFill="1" applyBorder="1" applyAlignment="1" applyProtection="1">
      <alignment horizontal="center" vertical="center" wrapText="1"/>
      <protection locked="0"/>
    </xf>
    <xf numFmtId="0" fontId="28" fillId="58" borderId="21" xfId="376" applyFont="1" applyFill="1" applyBorder="1" applyAlignment="1" applyProtection="1">
      <alignment horizontal="center" vertical="center" wrapText="1"/>
      <protection locked="0"/>
    </xf>
    <xf numFmtId="49" fontId="28" fillId="59" borderId="19" xfId="287" applyNumberFormat="1" applyFont="1" applyFill="1" applyBorder="1" applyAlignment="1" applyProtection="1">
      <alignment horizontal="center" vertical="center"/>
      <protection locked="0"/>
    </xf>
    <xf numFmtId="0" fontId="28" fillId="58" borderId="21" xfId="372" applyFont="1" applyFill="1" applyBorder="1" applyAlignment="1" applyProtection="1">
      <alignment horizontal="center" vertical="center" wrapText="1"/>
      <protection locked="0"/>
    </xf>
    <xf numFmtId="49" fontId="28" fillId="58" borderId="21" xfId="288" applyNumberFormat="1" applyFont="1" applyFill="1" applyBorder="1" applyAlignment="1" applyProtection="1">
      <alignment vertical="center" wrapText="1"/>
      <protection locked="0"/>
    </xf>
    <xf numFmtId="49" fontId="28" fillId="58" borderId="21" xfId="0" applyNumberFormat="1" applyFont="1" applyFill="1" applyBorder="1" applyAlignment="1">
      <alignment horizontal="center" vertical="center"/>
    </xf>
    <xf numFmtId="49" fontId="28" fillId="58" borderId="21" xfId="288" applyNumberFormat="1" applyFont="1" applyFill="1" applyBorder="1" applyAlignment="1" applyProtection="1">
      <alignment horizontal="center" vertical="center"/>
      <protection locked="0"/>
    </xf>
    <xf numFmtId="49" fontId="28" fillId="58" borderId="21" xfId="288" applyNumberFormat="1" applyFont="1" applyFill="1" applyBorder="1" applyAlignment="1" applyProtection="1">
      <alignment horizontal="center" vertical="center" wrapText="1"/>
      <protection locked="0"/>
    </xf>
    <xf numFmtId="0" fontId="28" fillId="58" borderId="21" xfId="274" applyNumberFormat="1" applyFont="1" applyFill="1" applyBorder="1" applyAlignment="1" applyProtection="1">
      <alignment horizontal="center" vertical="center" wrapText="1"/>
      <protection locked="0"/>
    </xf>
    <xf numFmtId="0" fontId="28" fillId="58" borderId="21" xfId="0" applyFont="1" applyFill="1" applyBorder="1" applyAlignment="1">
      <alignment vertical="center" wrapText="1"/>
    </xf>
    <xf numFmtId="0" fontId="28" fillId="59" borderId="19" xfId="274" applyNumberFormat="1" applyFont="1" applyFill="1" applyBorder="1" applyAlignment="1" applyProtection="1">
      <alignment horizontal="center" vertical="center" wrapText="1"/>
      <protection locked="0"/>
    </xf>
    <xf numFmtId="0" fontId="28" fillId="58" borderId="21" xfId="373" applyFont="1" applyFill="1" applyBorder="1" applyAlignment="1" applyProtection="1">
      <alignment horizontal="center" vertical="center" wrapText="1"/>
      <protection locked="0"/>
    </xf>
    <xf numFmtId="49" fontId="28" fillId="58" borderId="21" xfId="291" applyNumberFormat="1" applyFont="1" applyFill="1" applyBorder="1" applyAlignment="1" applyProtection="1">
      <alignment vertical="center" wrapText="1"/>
      <protection locked="0"/>
    </xf>
    <xf numFmtId="49" fontId="28" fillId="58" borderId="21" xfId="291" applyNumberFormat="1" applyFont="1" applyFill="1" applyBorder="1" applyAlignment="1" applyProtection="1">
      <alignment horizontal="center" vertical="center"/>
      <protection locked="0"/>
    </xf>
    <xf numFmtId="0" fontId="28" fillId="58" borderId="21" xfId="277" applyNumberFormat="1" applyFont="1" applyFill="1" applyBorder="1" applyAlignment="1" applyProtection="1">
      <alignment horizontal="center" vertical="center" wrapText="1"/>
      <protection locked="0"/>
    </xf>
    <xf numFmtId="0" fontId="28" fillId="59" borderId="21" xfId="274" applyNumberFormat="1" applyFont="1" applyFill="1" applyBorder="1" applyAlignment="1" applyProtection="1">
      <alignment horizontal="center" vertical="center" wrapText="1"/>
      <protection locked="0"/>
    </xf>
    <xf numFmtId="49" fontId="28" fillId="58" borderId="21" xfId="269" applyNumberFormat="1" applyFont="1" applyFill="1" applyBorder="1" applyAlignment="1" applyProtection="1">
      <alignment horizontal="center" vertical="center" wrapText="1"/>
      <protection locked="0"/>
    </xf>
    <xf numFmtId="49" fontId="28" fillId="58" borderId="21" xfId="269" applyNumberFormat="1" applyFont="1" applyFill="1" applyBorder="1" applyAlignment="1" applyProtection="1">
      <alignment horizontal="center" vertical="center" wrapText="1"/>
      <protection/>
    </xf>
    <xf numFmtId="49" fontId="28" fillId="58" borderId="21" xfId="0" applyNumberFormat="1" applyFont="1" applyFill="1" applyBorder="1" applyAlignment="1">
      <alignment horizontal="center" vertical="center" wrapText="1"/>
    </xf>
    <xf numFmtId="0" fontId="28" fillId="59" borderId="21" xfId="382" applyFont="1" applyFill="1" applyBorder="1" applyAlignment="1" applyProtection="1">
      <alignment horizontal="center" vertical="center" textRotation="90" wrapText="1"/>
      <protection locked="0"/>
    </xf>
    <xf numFmtId="0" fontId="28" fillId="58" borderId="21" xfId="380" applyFont="1" applyFill="1" applyBorder="1" applyAlignment="1" applyProtection="1">
      <alignment horizontal="center" vertical="center" wrapText="1"/>
      <protection locked="0"/>
    </xf>
    <xf numFmtId="0" fontId="28" fillId="58" borderId="21" xfId="0" applyFont="1" applyFill="1" applyBorder="1" applyAlignment="1">
      <alignment horizontal="left" vertical="center" wrapText="1"/>
    </xf>
    <xf numFmtId="0" fontId="28" fillId="59" borderId="21" xfId="382" applyFont="1" applyFill="1" applyBorder="1" applyAlignment="1" applyProtection="1">
      <alignment horizontal="center" vertical="center" wrapText="1"/>
      <protection locked="0"/>
    </xf>
    <xf numFmtId="0" fontId="28" fillId="59" borderId="21" xfId="275" applyNumberFormat="1" applyFont="1" applyFill="1" applyBorder="1" applyAlignment="1" applyProtection="1">
      <alignment horizontal="center" vertical="center" wrapText="1"/>
      <protection locked="0"/>
    </xf>
    <xf numFmtId="49" fontId="28" fillId="58" borderId="21" xfId="287" applyNumberFormat="1" applyFont="1" applyFill="1" applyBorder="1" applyAlignment="1" applyProtection="1">
      <alignment horizontal="center" vertical="center" wrapText="1"/>
      <protection locked="0"/>
    </xf>
    <xf numFmtId="49" fontId="28" fillId="58" borderId="21" xfId="372" applyNumberFormat="1" applyFont="1" applyFill="1" applyBorder="1" applyAlignment="1" applyProtection="1">
      <alignment horizontal="left" vertical="center" wrapText="1"/>
      <protection locked="0"/>
    </xf>
    <xf numFmtId="49" fontId="28" fillId="58" borderId="0" xfId="0" applyNumberFormat="1" applyFont="1" applyFill="1" applyBorder="1" applyAlignment="1">
      <alignment horizontal="left" vertical="center" wrapText="1"/>
    </xf>
    <xf numFmtId="49" fontId="28" fillId="58" borderId="36" xfId="0" applyNumberFormat="1" applyFont="1" applyFill="1" applyBorder="1" applyAlignment="1">
      <alignment horizontal="left" vertical="center" wrapText="1"/>
    </xf>
    <xf numFmtId="0" fontId="28" fillId="58" borderId="25" xfId="274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301" applyNumberFormat="1" applyFont="1" applyFill="1" applyBorder="1" applyAlignment="1" applyProtection="1">
      <alignment vertical="center" wrapText="1"/>
      <protection locked="0"/>
    </xf>
    <xf numFmtId="0" fontId="27" fillId="0" borderId="31" xfId="0" applyFont="1" applyFill="1" applyBorder="1" applyAlignment="1">
      <alignment vertical="center" wrapText="1"/>
    </xf>
    <xf numFmtId="0" fontId="28" fillId="0" borderId="21" xfId="384" applyFont="1" applyFill="1" applyBorder="1" applyAlignment="1" applyProtection="1">
      <alignment horizontal="center" vertical="center"/>
      <protection locked="0"/>
    </xf>
    <xf numFmtId="0" fontId="28" fillId="0" borderId="19" xfId="274" applyNumberFormat="1" applyFont="1" applyFill="1" applyBorder="1" applyAlignment="1" applyProtection="1">
      <alignment horizontal="center" vertical="center" wrapText="1"/>
      <protection locked="0"/>
    </xf>
    <xf numFmtId="49" fontId="27" fillId="58" borderId="21" xfId="291" applyNumberFormat="1" applyFont="1" applyFill="1" applyBorder="1" applyAlignment="1" applyProtection="1">
      <alignment vertical="center" wrapText="1"/>
      <protection locked="0"/>
    </xf>
    <xf numFmtId="49" fontId="28" fillId="0" borderId="28" xfId="0" applyNumberFormat="1" applyFont="1" applyFill="1" applyBorder="1" applyAlignment="1">
      <alignment horizontal="center" vertical="center" wrapText="1"/>
    </xf>
    <xf numFmtId="0" fontId="28" fillId="0" borderId="28" xfId="372" applyFont="1" applyFill="1" applyBorder="1" applyAlignment="1" applyProtection="1">
      <alignment horizontal="center" vertical="center" wrapText="1"/>
      <protection locked="0"/>
    </xf>
    <xf numFmtId="0" fontId="28" fillId="0" borderId="20" xfId="373" applyFont="1" applyFill="1" applyBorder="1" applyAlignment="1" applyProtection="1">
      <alignment horizontal="center" vertical="center" wrapText="1"/>
      <protection locked="0"/>
    </xf>
    <xf numFmtId="49" fontId="27" fillId="0" borderId="25" xfId="286" applyNumberFormat="1" applyFont="1" applyFill="1" applyBorder="1" applyAlignment="1" applyProtection="1">
      <alignment vertical="center" wrapText="1"/>
      <protection locked="0"/>
    </xf>
    <xf numFmtId="49" fontId="28" fillId="58" borderId="25" xfId="374" applyNumberFormat="1" applyFont="1" applyFill="1" applyBorder="1" applyAlignment="1" applyProtection="1">
      <alignment horizontal="center" vertical="center" wrapText="1"/>
      <protection locked="0"/>
    </xf>
    <xf numFmtId="49" fontId="28" fillId="0" borderId="19" xfId="345" applyNumberFormat="1" applyFont="1" applyFill="1" applyBorder="1" applyAlignment="1" applyProtection="1">
      <alignment horizontal="center" vertical="center"/>
      <protection locked="0"/>
    </xf>
    <xf numFmtId="49" fontId="28" fillId="58" borderId="39" xfId="291" applyNumberFormat="1" applyFont="1" applyFill="1" applyBorder="1" applyAlignment="1" applyProtection="1">
      <alignment horizontal="center" vertical="center"/>
      <protection locked="0"/>
    </xf>
    <xf numFmtId="49" fontId="28" fillId="0" borderId="40" xfId="288" applyNumberFormat="1" applyFont="1" applyFill="1" applyBorder="1" applyAlignment="1" applyProtection="1">
      <alignment horizontal="center" vertical="center"/>
      <protection locked="0"/>
    </xf>
    <xf numFmtId="49" fontId="28" fillId="0" borderId="26" xfId="269" applyNumberFormat="1" applyFont="1" applyFill="1" applyBorder="1" applyAlignment="1" applyProtection="1">
      <alignment horizontal="center" vertical="center" wrapText="1"/>
      <protection/>
    </xf>
    <xf numFmtId="0" fontId="28" fillId="58" borderId="23" xfId="277" applyNumberFormat="1" applyFont="1" applyFill="1" applyBorder="1" applyAlignment="1" applyProtection="1">
      <alignment horizontal="center" vertical="center" wrapText="1"/>
      <protection locked="0"/>
    </xf>
    <xf numFmtId="49" fontId="27" fillId="0" borderId="25" xfId="288" applyNumberFormat="1" applyFont="1" applyFill="1" applyBorder="1" applyAlignment="1" applyProtection="1">
      <alignment vertical="center" wrapText="1"/>
      <protection locked="0"/>
    </xf>
    <xf numFmtId="0" fontId="28" fillId="0" borderId="22" xfId="348" applyFont="1" applyFill="1" applyBorder="1" applyAlignment="1" applyProtection="1">
      <alignment horizontal="center" vertical="center" wrapText="1"/>
      <protection locked="0"/>
    </xf>
    <xf numFmtId="49" fontId="28" fillId="57" borderId="19" xfId="275" applyNumberFormat="1" applyFont="1" applyFill="1" applyBorder="1" applyAlignment="1" applyProtection="1">
      <alignment horizontal="center" vertical="center" wrapText="1"/>
      <protection locked="0"/>
    </xf>
    <xf numFmtId="49" fontId="27" fillId="0" borderId="31" xfId="372" applyNumberFormat="1" applyFont="1" applyFill="1" applyBorder="1" applyAlignment="1" applyProtection="1">
      <alignment horizontal="left" vertical="center" wrapText="1"/>
      <protection locked="0"/>
    </xf>
    <xf numFmtId="49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58" borderId="19" xfId="372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>
      <alignment horizontal="center" vertical="center"/>
    </xf>
    <xf numFmtId="49" fontId="27" fillId="0" borderId="31" xfId="286" applyNumberFormat="1" applyFont="1" applyFill="1" applyBorder="1" applyAlignment="1" applyProtection="1">
      <alignment vertical="center" wrapText="1"/>
      <protection locked="0"/>
    </xf>
    <xf numFmtId="49" fontId="28" fillId="0" borderId="27" xfId="345" applyNumberFormat="1" applyFont="1" applyFill="1" applyBorder="1" applyAlignment="1" applyProtection="1">
      <alignment horizontal="center" vertical="center"/>
      <protection locked="0"/>
    </xf>
    <xf numFmtId="49" fontId="28" fillId="0" borderId="22" xfId="345" applyNumberFormat="1" applyFont="1" applyFill="1" applyBorder="1" applyAlignment="1" applyProtection="1">
      <alignment horizontal="center" vertical="center"/>
      <protection locked="0"/>
    </xf>
    <xf numFmtId="0" fontId="28" fillId="58" borderId="19" xfId="351" applyFont="1" applyFill="1" applyBorder="1" applyAlignment="1" applyProtection="1">
      <alignment horizontal="center" vertical="center" wrapText="1"/>
      <protection locked="0"/>
    </xf>
    <xf numFmtId="49" fontId="28" fillId="0" borderId="26" xfId="0" applyNumberFormat="1" applyFont="1" applyFill="1" applyBorder="1" applyAlignment="1">
      <alignment horizontal="center" vertical="center"/>
    </xf>
    <xf numFmtId="49" fontId="28" fillId="0" borderId="19" xfId="288" applyNumberFormat="1" applyFont="1" applyFill="1" applyBorder="1" applyAlignment="1" applyProtection="1">
      <alignment horizontal="center" vertical="center"/>
      <protection locked="0"/>
    </xf>
    <xf numFmtId="49" fontId="28" fillId="0" borderId="24" xfId="0" applyNumberFormat="1" applyFont="1" applyFill="1" applyBorder="1" applyAlignment="1">
      <alignment horizontal="center" vertical="center" wrapText="1"/>
    </xf>
    <xf numFmtId="0" fontId="28" fillId="0" borderId="22" xfId="383" applyNumberFormat="1" applyFont="1" applyFill="1" applyBorder="1" applyAlignment="1" applyProtection="1">
      <alignment horizontal="center" vertical="center" wrapText="1"/>
      <protection locked="0"/>
    </xf>
    <xf numFmtId="0" fontId="28" fillId="58" borderId="19" xfId="277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381" applyNumberFormat="1" applyFont="1" applyFill="1" applyBorder="1" applyAlignment="1" applyProtection="1">
      <alignment horizontal="center" vertical="center" wrapText="1"/>
      <protection locked="0"/>
    </xf>
    <xf numFmtId="49" fontId="28" fillId="58" borderId="31" xfId="0" applyNumberFormat="1" applyFont="1" applyFill="1" applyBorder="1" applyAlignment="1">
      <alignment horizontal="left" vertical="center" wrapText="1"/>
    </xf>
    <xf numFmtId="49" fontId="28" fillId="58" borderId="19" xfId="372" applyNumberFormat="1" applyFont="1" applyFill="1" applyBorder="1" applyAlignment="1" applyProtection="1">
      <alignment horizontal="left" vertical="center" wrapText="1"/>
      <protection locked="0"/>
    </xf>
    <xf numFmtId="49" fontId="28" fillId="58" borderId="20" xfId="0" applyNumberFormat="1" applyFont="1" applyFill="1" applyBorder="1" applyAlignment="1">
      <alignment horizontal="left" vertical="center" wrapText="1"/>
    </xf>
    <xf numFmtId="49" fontId="28" fillId="58" borderId="19" xfId="0" applyNumberFormat="1" applyFont="1" applyFill="1" applyBorder="1" applyAlignment="1">
      <alignment horizontal="left" vertical="center" wrapText="1"/>
    </xf>
    <xf numFmtId="49" fontId="28" fillId="58" borderId="23" xfId="375" applyNumberFormat="1" applyFont="1" applyFill="1" applyBorder="1" applyAlignment="1" applyProtection="1">
      <alignment horizontal="center" vertical="center" wrapText="1"/>
      <protection locked="0"/>
    </xf>
    <xf numFmtId="49" fontId="28" fillId="0" borderId="28" xfId="0" applyNumberFormat="1" applyFont="1" applyFill="1" applyBorder="1" applyAlignment="1" applyProtection="1">
      <alignment horizontal="center" vertical="center"/>
      <protection locked="0"/>
    </xf>
    <xf numFmtId="49" fontId="28" fillId="0" borderId="19" xfId="376" applyNumberFormat="1" applyFont="1" applyFill="1" applyBorder="1" applyAlignment="1" applyProtection="1">
      <alignment horizontal="center" vertical="center"/>
      <protection locked="0"/>
    </xf>
    <xf numFmtId="49" fontId="28" fillId="58" borderId="31" xfId="375" applyNumberFormat="1" applyFont="1" applyFill="1" applyBorder="1" applyAlignment="1" applyProtection="1">
      <alignment horizontal="center" vertical="center" wrapText="1"/>
      <protection locked="0"/>
    </xf>
    <xf numFmtId="49" fontId="28" fillId="58" borderId="19" xfId="375" applyNumberFormat="1" applyFont="1" applyFill="1" applyBorder="1" applyAlignment="1" applyProtection="1">
      <alignment horizontal="center" vertical="center" wrapText="1"/>
      <protection locked="0"/>
    </xf>
    <xf numFmtId="49" fontId="28" fillId="58" borderId="31" xfId="0" applyNumberFormat="1" applyFont="1" applyFill="1" applyBorder="1" applyAlignment="1">
      <alignment horizontal="center" vertical="center" wrapText="1"/>
    </xf>
    <xf numFmtId="49" fontId="28" fillId="59" borderId="31" xfId="287" applyNumberFormat="1" applyFont="1" applyFill="1" applyBorder="1" applyAlignment="1" applyProtection="1">
      <alignment horizontal="center" vertical="center"/>
      <protection locked="0"/>
    </xf>
    <xf numFmtId="0" fontId="28" fillId="58" borderId="19" xfId="373" applyFont="1" applyFill="1" applyBorder="1" applyAlignment="1" applyProtection="1">
      <alignment horizontal="center" vertical="center" wrapText="1"/>
      <protection locked="0"/>
    </xf>
    <xf numFmtId="0" fontId="28" fillId="58" borderId="19" xfId="0" applyFont="1" applyFill="1" applyBorder="1" applyAlignment="1">
      <alignment horizontal="center" vertical="center"/>
    </xf>
    <xf numFmtId="0" fontId="28" fillId="58" borderId="31" xfId="0" applyFont="1" applyFill="1" applyBorder="1" applyAlignment="1">
      <alignment horizontal="center" vertical="center"/>
    </xf>
    <xf numFmtId="0" fontId="28" fillId="58" borderId="20" xfId="372" applyFont="1" applyFill="1" applyBorder="1" applyAlignment="1" applyProtection="1">
      <alignment horizontal="center" vertical="center" wrapText="1"/>
      <protection locked="0"/>
    </xf>
    <xf numFmtId="0" fontId="28" fillId="58" borderId="28" xfId="380" applyFont="1" applyFill="1" applyBorder="1" applyAlignment="1" applyProtection="1">
      <alignment horizontal="center" vertical="center" wrapText="1"/>
      <protection locked="0"/>
    </xf>
    <xf numFmtId="0" fontId="28" fillId="58" borderId="19" xfId="380" applyFont="1" applyFill="1" applyBorder="1" applyAlignment="1" applyProtection="1">
      <alignment horizontal="center" vertical="center" wrapText="1"/>
      <protection locked="0"/>
    </xf>
    <xf numFmtId="0" fontId="28" fillId="58" borderId="0" xfId="373" applyFont="1" applyFill="1" applyBorder="1" applyAlignment="1" applyProtection="1">
      <alignment horizontal="center" vertical="center" wrapText="1"/>
      <protection locked="0"/>
    </xf>
    <xf numFmtId="0" fontId="28" fillId="58" borderId="25" xfId="0" applyFont="1" applyFill="1" applyBorder="1" applyAlignment="1">
      <alignment horizontal="left" vertical="center" wrapText="1"/>
    </xf>
    <xf numFmtId="49" fontId="28" fillId="58" borderId="25" xfId="291" applyNumberFormat="1" applyFont="1" applyFill="1" applyBorder="1" applyAlignment="1" applyProtection="1">
      <alignment vertical="center" wrapText="1"/>
      <protection locked="0"/>
    </xf>
    <xf numFmtId="49" fontId="27" fillId="0" borderId="19" xfId="301" applyNumberFormat="1" applyFont="1" applyFill="1" applyBorder="1" applyAlignment="1" applyProtection="1">
      <alignment vertical="center" wrapText="1"/>
      <protection locked="0"/>
    </xf>
    <xf numFmtId="0" fontId="28" fillId="58" borderId="31" xfId="0" applyFont="1" applyFill="1" applyBorder="1" applyAlignment="1">
      <alignment vertical="center" wrapText="1"/>
    </xf>
    <xf numFmtId="49" fontId="28" fillId="58" borderId="0" xfId="288" applyNumberFormat="1" applyFont="1" applyFill="1" applyBorder="1" applyAlignment="1" applyProtection="1">
      <alignment vertical="center" wrapText="1"/>
      <protection locked="0"/>
    </xf>
    <xf numFmtId="0" fontId="27" fillId="0" borderId="20" xfId="0" applyFont="1" applyFill="1" applyBorder="1" applyAlignment="1">
      <alignment horizontal="left" vertical="center" wrapText="1"/>
    </xf>
    <xf numFmtId="49" fontId="27" fillId="0" borderId="36" xfId="286" applyNumberFormat="1" applyFont="1" applyFill="1" applyBorder="1" applyAlignment="1" applyProtection="1">
      <alignment vertical="center" wrapText="1"/>
      <protection locked="0"/>
    </xf>
    <xf numFmtId="0" fontId="28" fillId="58" borderId="31" xfId="0" applyFont="1" applyFill="1" applyBorder="1" applyAlignment="1">
      <alignment horizontal="left" vertical="center" wrapText="1"/>
    </xf>
    <xf numFmtId="49" fontId="28" fillId="58" borderId="25" xfId="288" applyNumberFormat="1" applyFont="1" applyFill="1" applyBorder="1" applyAlignment="1" applyProtection="1">
      <alignment vertical="center" wrapText="1"/>
      <protection locked="0"/>
    </xf>
    <xf numFmtId="0" fontId="28" fillId="59" borderId="19" xfId="382" applyFont="1" applyFill="1" applyBorder="1" applyAlignment="1" applyProtection="1">
      <alignment horizontal="center" vertical="center" wrapText="1"/>
      <protection locked="0"/>
    </xf>
    <xf numFmtId="49" fontId="28" fillId="0" borderId="22" xfId="373" applyNumberFormat="1" applyFont="1" applyFill="1" applyBorder="1" applyAlignment="1" applyProtection="1">
      <alignment horizontal="center" vertical="center"/>
      <protection locked="0"/>
    </xf>
    <xf numFmtId="49" fontId="28" fillId="58" borderId="20" xfId="374" applyNumberFormat="1" applyFont="1" applyFill="1" applyBorder="1" applyAlignment="1" applyProtection="1">
      <alignment horizontal="center" vertical="center" wrapText="1"/>
      <protection locked="0"/>
    </xf>
    <xf numFmtId="0" fontId="28" fillId="59" borderId="25" xfId="382" applyFont="1" applyFill="1" applyBorder="1" applyAlignment="1" applyProtection="1">
      <alignment horizontal="center" vertical="center" wrapText="1"/>
      <protection locked="0"/>
    </xf>
    <xf numFmtId="49" fontId="28" fillId="58" borderId="19" xfId="0" applyNumberFormat="1" applyFont="1" applyFill="1" applyBorder="1" applyAlignment="1">
      <alignment horizontal="center" vertical="center"/>
    </xf>
    <xf numFmtId="0" fontId="28" fillId="0" borderId="40" xfId="384" applyFont="1" applyFill="1" applyBorder="1" applyAlignment="1" applyProtection="1">
      <alignment horizontal="center" vertical="center"/>
      <protection locked="0"/>
    </xf>
    <xf numFmtId="49" fontId="28" fillId="0" borderId="33" xfId="287" applyNumberFormat="1" applyFont="1" applyFill="1" applyBorder="1" applyAlignment="1" applyProtection="1">
      <alignment horizontal="center" vertical="center"/>
      <protection locked="0"/>
    </xf>
    <xf numFmtId="0" fontId="28" fillId="59" borderId="31" xfId="274" applyNumberFormat="1" applyFont="1" applyFill="1" applyBorder="1" applyAlignment="1" applyProtection="1">
      <alignment horizontal="center" vertical="center" wrapText="1"/>
      <protection locked="0"/>
    </xf>
    <xf numFmtId="0" fontId="28" fillId="59" borderId="26" xfId="275" applyNumberFormat="1" applyFont="1" applyFill="1" applyBorder="1" applyAlignment="1" applyProtection="1">
      <alignment horizontal="center" vertical="center" wrapText="1"/>
      <protection locked="0"/>
    </xf>
    <xf numFmtId="49" fontId="28" fillId="0" borderId="32" xfId="0" applyNumberFormat="1" applyFont="1" applyFill="1" applyBorder="1" applyAlignment="1">
      <alignment horizontal="center" vertical="center"/>
    </xf>
    <xf numFmtId="0" fontId="28" fillId="59" borderId="39" xfId="275" applyNumberFormat="1" applyFont="1" applyFill="1" applyBorder="1" applyAlignment="1" applyProtection="1">
      <alignment horizontal="center" vertical="center" wrapText="1"/>
      <protection locked="0"/>
    </xf>
    <xf numFmtId="0" fontId="28" fillId="59" borderId="19" xfId="275" applyNumberFormat="1" applyFont="1" applyFill="1" applyBorder="1" applyAlignment="1" applyProtection="1">
      <alignment horizontal="center" vertical="center" wrapText="1"/>
      <protection locked="0"/>
    </xf>
    <xf numFmtId="49" fontId="28" fillId="58" borderId="33" xfId="291" applyNumberFormat="1" applyFont="1" applyFill="1" applyBorder="1" applyAlignment="1" applyProtection="1">
      <alignment horizontal="center" vertical="center"/>
      <protection locked="0"/>
    </xf>
    <xf numFmtId="49" fontId="28" fillId="58" borderId="40" xfId="288" applyNumberFormat="1" applyFont="1" applyFill="1" applyBorder="1" applyAlignment="1" applyProtection="1">
      <alignment horizontal="center" vertical="center"/>
      <protection locked="0"/>
    </xf>
    <xf numFmtId="49" fontId="28" fillId="58" borderId="31" xfId="301" applyNumberFormat="1" applyFont="1" applyFill="1" applyBorder="1" applyAlignment="1" applyProtection="1">
      <alignment horizontal="center" vertical="center"/>
      <protection locked="0"/>
    </xf>
    <xf numFmtId="49" fontId="28" fillId="58" borderId="19" xfId="288" applyNumberFormat="1" applyFont="1" applyFill="1" applyBorder="1" applyAlignment="1" applyProtection="1">
      <alignment horizontal="center" vertical="center" wrapText="1"/>
      <protection locked="0"/>
    </xf>
    <xf numFmtId="49" fontId="28" fillId="58" borderId="19" xfId="287" applyNumberFormat="1" applyFont="1" applyFill="1" applyBorder="1" applyAlignment="1" applyProtection="1">
      <alignment horizontal="center" vertical="center" wrapText="1"/>
      <protection locked="0"/>
    </xf>
    <xf numFmtId="0" fontId="28" fillId="58" borderId="19" xfId="274" applyNumberFormat="1" applyFont="1" applyFill="1" applyBorder="1" applyAlignment="1" applyProtection="1">
      <alignment horizontal="center" vertical="center" wrapText="1"/>
      <protection locked="0"/>
    </xf>
    <xf numFmtId="0" fontId="28" fillId="59" borderId="22" xfId="274" applyNumberFormat="1" applyFont="1" applyFill="1" applyBorder="1" applyAlignment="1" applyProtection="1">
      <alignment horizontal="center" vertical="center" wrapText="1"/>
      <protection locked="0"/>
    </xf>
    <xf numFmtId="0" fontId="28" fillId="58" borderId="23" xfId="274" applyNumberFormat="1" applyFont="1" applyFill="1" applyBorder="1" applyAlignment="1" applyProtection="1">
      <alignment horizontal="center" vertical="center" wrapText="1"/>
      <protection locked="0"/>
    </xf>
    <xf numFmtId="0" fontId="28" fillId="59" borderId="25" xfId="274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373" applyFont="1" applyFill="1" applyBorder="1" applyAlignment="1" applyProtection="1">
      <alignment horizontal="center" vertical="center" wrapText="1"/>
      <protection locked="0"/>
    </xf>
    <xf numFmtId="0" fontId="28" fillId="58" borderId="0" xfId="372" applyFont="1" applyFill="1" applyBorder="1" applyAlignment="1" applyProtection="1">
      <alignment horizontal="center" vertical="center" wrapText="1"/>
      <protection locked="0"/>
    </xf>
    <xf numFmtId="0" fontId="27" fillId="0" borderId="25" xfId="0" applyFont="1" applyFill="1" applyBorder="1" applyAlignment="1">
      <alignment vertical="center" wrapText="1"/>
    </xf>
    <xf numFmtId="49" fontId="27" fillId="0" borderId="20" xfId="286" applyNumberFormat="1" applyFont="1" applyFill="1" applyBorder="1" applyAlignment="1" applyProtection="1">
      <alignment vertical="center" wrapText="1"/>
      <protection locked="0"/>
    </xf>
    <xf numFmtId="0" fontId="28" fillId="58" borderId="27" xfId="351" applyFont="1" applyFill="1" applyBorder="1" applyAlignment="1" applyProtection="1">
      <alignment horizontal="center" vertical="center" wrapText="1"/>
      <protection locked="0"/>
    </xf>
    <xf numFmtId="49" fontId="28" fillId="0" borderId="19" xfId="269" applyNumberFormat="1" applyFont="1" applyFill="1" applyBorder="1" applyAlignment="1" applyProtection="1">
      <alignment horizontal="center" vertical="center" wrapText="1"/>
      <protection/>
    </xf>
    <xf numFmtId="49" fontId="28" fillId="58" borderId="33" xfId="288" applyNumberFormat="1" applyFont="1" applyFill="1" applyBorder="1" applyAlignment="1" applyProtection="1">
      <alignment horizontal="center" vertical="center"/>
      <protection locked="0"/>
    </xf>
    <xf numFmtId="49" fontId="28" fillId="0" borderId="19" xfId="261" applyNumberFormat="1" applyFont="1" applyFill="1" applyBorder="1" applyAlignment="1" applyProtection="1">
      <alignment horizontal="center" vertical="center"/>
      <protection locked="0"/>
    </xf>
    <xf numFmtId="0" fontId="28" fillId="0" borderId="23" xfId="381" applyNumberFormat="1" applyFont="1" applyFill="1" applyBorder="1" applyAlignment="1" applyProtection="1">
      <alignment horizontal="center" vertical="center" wrapText="1"/>
      <protection locked="0"/>
    </xf>
    <xf numFmtId="49" fontId="28" fillId="0" borderId="22" xfId="375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343" applyFont="1" applyFill="1" applyBorder="1" applyAlignment="1" applyProtection="1">
      <alignment horizontal="center" vertical="center" wrapText="1"/>
      <protection locked="0"/>
    </xf>
    <xf numFmtId="49" fontId="27" fillId="0" borderId="22" xfId="372" applyNumberFormat="1" applyFont="1" applyFill="1" applyBorder="1" applyAlignment="1" applyProtection="1">
      <alignment horizontal="left" vertical="center" wrapText="1"/>
      <protection locked="0"/>
    </xf>
    <xf numFmtId="49" fontId="27" fillId="57" borderId="22" xfId="287" applyNumberFormat="1" applyFont="1" applyFill="1" applyBorder="1" applyAlignment="1" applyProtection="1">
      <alignment vertical="center" wrapText="1"/>
      <protection locked="0"/>
    </xf>
    <xf numFmtId="49" fontId="28" fillId="0" borderId="22" xfId="372" applyNumberFormat="1" applyFont="1" applyFill="1" applyBorder="1" applyAlignment="1" applyProtection="1">
      <alignment horizontal="center" vertical="center" wrapText="1"/>
      <protection locked="0"/>
    </xf>
    <xf numFmtId="0" fontId="28" fillId="57" borderId="34" xfId="383" applyFont="1" applyFill="1" applyBorder="1" applyAlignment="1" applyProtection="1">
      <alignment horizontal="center" vertical="center"/>
      <protection locked="0"/>
    </xf>
    <xf numFmtId="49" fontId="28" fillId="0" borderId="41" xfId="288" applyNumberFormat="1" applyFont="1" applyFill="1" applyBorder="1" applyAlignment="1" applyProtection="1">
      <alignment horizontal="center" vertical="center" wrapText="1"/>
      <protection locked="0"/>
    </xf>
    <xf numFmtId="169" fontId="28" fillId="0" borderId="22" xfId="376" applyNumberFormat="1" applyFont="1" applyBorder="1" applyAlignment="1" applyProtection="1">
      <alignment horizontal="center" vertical="center" wrapText="1"/>
      <protection locked="0"/>
    </xf>
    <xf numFmtId="168" fontId="43" fillId="0" borderId="22" xfId="376" applyNumberFormat="1" applyFont="1" applyBorder="1" applyAlignment="1" applyProtection="1">
      <alignment horizontal="center" vertical="center" wrapText="1"/>
      <protection locked="0"/>
    </xf>
    <xf numFmtId="0" fontId="27" fillId="0" borderId="22" xfId="376" applyFont="1" applyBorder="1" applyAlignment="1" applyProtection="1">
      <alignment horizontal="center" vertical="center" wrapText="1"/>
      <protection locked="0"/>
    </xf>
    <xf numFmtId="168" fontId="43" fillId="0" borderId="39" xfId="376" applyNumberFormat="1" applyFont="1" applyBorder="1" applyAlignment="1" applyProtection="1">
      <alignment horizontal="center" vertical="center" wrapText="1"/>
      <protection locked="0"/>
    </xf>
    <xf numFmtId="0" fontId="19" fillId="0" borderId="32" xfId="343" applyFont="1" applyFill="1" applyBorder="1" applyAlignment="1" applyProtection="1">
      <alignment horizontal="center" vertical="center" wrapText="1"/>
      <protection locked="0"/>
    </xf>
    <xf numFmtId="49" fontId="27" fillId="0" borderId="42" xfId="0" applyNumberFormat="1" applyFont="1" applyFill="1" applyBorder="1" applyAlignment="1">
      <alignment horizontal="left" vertical="center" wrapText="1"/>
    </xf>
    <xf numFmtId="0" fontId="28" fillId="0" borderId="43" xfId="372" applyFont="1" applyFill="1" applyBorder="1" applyAlignment="1" applyProtection="1">
      <alignment horizontal="center" vertical="center" wrapText="1"/>
      <protection locked="0"/>
    </xf>
    <xf numFmtId="49" fontId="28" fillId="0" borderId="44" xfId="0" applyNumberFormat="1" applyFont="1" applyFill="1" applyBorder="1" applyAlignment="1">
      <alignment horizontal="center" vertical="center"/>
    </xf>
    <xf numFmtId="49" fontId="28" fillId="0" borderId="44" xfId="0" applyNumberFormat="1" applyFont="1" applyFill="1" applyBorder="1" applyAlignment="1">
      <alignment horizontal="center" vertical="center" wrapText="1"/>
    </xf>
    <xf numFmtId="169" fontId="28" fillId="0" borderId="43" xfId="376" applyNumberFormat="1" applyFont="1" applyBorder="1" applyAlignment="1" applyProtection="1">
      <alignment horizontal="center" vertical="center" wrapText="1"/>
      <protection locked="0"/>
    </xf>
    <xf numFmtId="168" fontId="43" fillId="0" borderId="44" xfId="376" applyNumberFormat="1" applyFont="1" applyBorder="1" applyAlignment="1" applyProtection="1">
      <alignment horizontal="center" vertical="center" wrapText="1"/>
      <protection locked="0"/>
    </xf>
    <xf numFmtId="0" fontId="27" fillId="0" borderId="44" xfId="376" applyFont="1" applyBorder="1" applyAlignment="1" applyProtection="1">
      <alignment horizontal="center" vertical="center" wrapText="1"/>
      <protection locked="0"/>
    </xf>
    <xf numFmtId="169" fontId="28" fillId="0" borderId="44" xfId="376" applyNumberFormat="1" applyFont="1" applyBorder="1" applyAlignment="1" applyProtection="1">
      <alignment horizontal="center" vertical="center" wrapText="1"/>
      <protection locked="0"/>
    </xf>
    <xf numFmtId="168" fontId="43" fillId="0" borderId="42" xfId="376" applyNumberFormat="1" applyFont="1" applyBorder="1" applyAlignment="1" applyProtection="1">
      <alignment horizontal="center" vertical="center" wrapText="1"/>
      <protection locked="0"/>
    </xf>
    <xf numFmtId="49" fontId="28" fillId="0" borderId="24" xfId="282" applyNumberFormat="1" applyFont="1" applyFill="1" applyBorder="1" applyAlignment="1" applyProtection="1">
      <alignment horizontal="center" vertical="center"/>
      <protection locked="0"/>
    </xf>
  </cellXfs>
  <cellStyles count="398">
    <cellStyle name="Normal" xfId="0"/>
    <cellStyle name="20% - Акцент1" xfId="15"/>
    <cellStyle name="20% — акцент1 10" xfId="16"/>
    <cellStyle name="20% - Акцент1 2" xfId="17"/>
    <cellStyle name="20% — акцент1 2" xfId="18"/>
    <cellStyle name="20% - Акцент1 3" xfId="19"/>
    <cellStyle name="20% — акцент1 3" xfId="20"/>
    <cellStyle name="20% — акцент1 4" xfId="21"/>
    <cellStyle name="20% — акцент1 5" xfId="22"/>
    <cellStyle name="20% — акцент1 6" xfId="23"/>
    <cellStyle name="20% — акцент1 7" xfId="24"/>
    <cellStyle name="20% — акцент1 8" xfId="25"/>
    <cellStyle name="20% — акцент1 9" xfId="26"/>
    <cellStyle name="20% - Акцент2" xfId="27"/>
    <cellStyle name="20% — акцент2 10" xfId="28"/>
    <cellStyle name="20% - Акцент2 2" xfId="29"/>
    <cellStyle name="20% — акцент2 2" xfId="30"/>
    <cellStyle name="20% - Акцент2 3" xfId="31"/>
    <cellStyle name="20% — акцент2 3" xfId="32"/>
    <cellStyle name="20% — акцент2 4" xfId="33"/>
    <cellStyle name="20% — акцент2 5" xfId="34"/>
    <cellStyle name="20% — акцент2 6" xfId="35"/>
    <cellStyle name="20% — акцент2 7" xfId="36"/>
    <cellStyle name="20% — акцент2 8" xfId="37"/>
    <cellStyle name="20% — акцент2 9" xfId="38"/>
    <cellStyle name="20% - Акцент3" xfId="39"/>
    <cellStyle name="20% — акцент3 10" xfId="40"/>
    <cellStyle name="20% - Акцент3 2" xfId="41"/>
    <cellStyle name="20% — акцент3 2" xfId="42"/>
    <cellStyle name="20% - Акцент3 3" xfId="43"/>
    <cellStyle name="20% — акцент3 3" xfId="44"/>
    <cellStyle name="20% — акцент3 4" xfId="45"/>
    <cellStyle name="20% — акцент3 5" xfId="46"/>
    <cellStyle name="20% — акцент3 6" xfId="47"/>
    <cellStyle name="20% — акцент3 7" xfId="48"/>
    <cellStyle name="20% — акцент3 8" xfId="49"/>
    <cellStyle name="20% — акцент3 9" xfId="50"/>
    <cellStyle name="20% - Акцент4" xfId="51"/>
    <cellStyle name="20% — акцент4 10" xfId="52"/>
    <cellStyle name="20% - Акцент4 2" xfId="53"/>
    <cellStyle name="20% — акцент4 2" xfId="54"/>
    <cellStyle name="20% - Акцент4 3" xfId="55"/>
    <cellStyle name="20% — акцент4 3" xfId="56"/>
    <cellStyle name="20% — акцент4 4" xfId="57"/>
    <cellStyle name="20% — акцент4 5" xfId="58"/>
    <cellStyle name="20% — акцент4 6" xfId="59"/>
    <cellStyle name="20% — акцент4 7" xfId="60"/>
    <cellStyle name="20% — акцент4 8" xfId="61"/>
    <cellStyle name="20% — акцент4 9" xfId="62"/>
    <cellStyle name="20% - Акцент5" xfId="63"/>
    <cellStyle name="20% — акцент5 10" xfId="64"/>
    <cellStyle name="20% - Акцент5 2" xfId="65"/>
    <cellStyle name="20% — акцент5 2" xfId="66"/>
    <cellStyle name="20% - Акцент5 3" xfId="67"/>
    <cellStyle name="20% — акцент5 3" xfId="68"/>
    <cellStyle name="20% — акцент5 4" xfId="69"/>
    <cellStyle name="20% — акцент5 5" xfId="70"/>
    <cellStyle name="20% — акцент5 6" xfId="71"/>
    <cellStyle name="20% — акцент5 7" xfId="72"/>
    <cellStyle name="20% — акцент5 8" xfId="73"/>
    <cellStyle name="20% — акцент5 9" xfId="74"/>
    <cellStyle name="20% - Акцент6" xfId="75"/>
    <cellStyle name="20% — акцент6 10" xfId="76"/>
    <cellStyle name="20% - Акцент6 2" xfId="77"/>
    <cellStyle name="20% — акцент6 2" xfId="78"/>
    <cellStyle name="20% - Акцент6 3" xfId="79"/>
    <cellStyle name="20% — акцент6 3" xfId="80"/>
    <cellStyle name="20% — акцент6 4" xfId="81"/>
    <cellStyle name="20% — акцент6 5" xfId="82"/>
    <cellStyle name="20% — акцент6 6" xfId="83"/>
    <cellStyle name="20% — акцент6 7" xfId="84"/>
    <cellStyle name="20% — акцент6 8" xfId="85"/>
    <cellStyle name="20% — акцент6 9" xfId="86"/>
    <cellStyle name="40% - Акцент1" xfId="87"/>
    <cellStyle name="40% — акцент1 10" xfId="88"/>
    <cellStyle name="40% - Акцент1 2" xfId="89"/>
    <cellStyle name="40% — акцент1 2" xfId="90"/>
    <cellStyle name="40% - Акцент1 3" xfId="91"/>
    <cellStyle name="40% — акцент1 3" xfId="92"/>
    <cellStyle name="40% — акцент1 4" xfId="93"/>
    <cellStyle name="40% — акцент1 5" xfId="94"/>
    <cellStyle name="40% — акцент1 6" xfId="95"/>
    <cellStyle name="40% — акцент1 7" xfId="96"/>
    <cellStyle name="40% — акцент1 8" xfId="97"/>
    <cellStyle name="40% — акцент1 9" xfId="98"/>
    <cellStyle name="40% - Акцент2" xfId="99"/>
    <cellStyle name="40% — акцент2 10" xfId="100"/>
    <cellStyle name="40% - Акцент2 2" xfId="101"/>
    <cellStyle name="40% — акцент2 2" xfId="102"/>
    <cellStyle name="40% - Акцент2 3" xfId="103"/>
    <cellStyle name="40% — акцент2 3" xfId="104"/>
    <cellStyle name="40% — акцент2 4" xfId="105"/>
    <cellStyle name="40% — акцент2 5" xfId="106"/>
    <cellStyle name="40% — акцент2 6" xfId="107"/>
    <cellStyle name="40% — акцент2 7" xfId="108"/>
    <cellStyle name="40% — акцент2 8" xfId="109"/>
    <cellStyle name="40% — акцент2 9" xfId="110"/>
    <cellStyle name="40% - Акцент3" xfId="111"/>
    <cellStyle name="40% — акцент3 10" xfId="112"/>
    <cellStyle name="40% - Акцент3 2" xfId="113"/>
    <cellStyle name="40% — акцент3 2" xfId="114"/>
    <cellStyle name="40% - Акцент3 3" xfId="115"/>
    <cellStyle name="40% — акцент3 3" xfId="116"/>
    <cellStyle name="40% — акцент3 4" xfId="117"/>
    <cellStyle name="40% — акцент3 5" xfId="118"/>
    <cellStyle name="40% — акцент3 6" xfId="119"/>
    <cellStyle name="40% — акцент3 7" xfId="120"/>
    <cellStyle name="40% — акцент3 8" xfId="121"/>
    <cellStyle name="40% — акцент3 9" xfId="122"/>
    <cellStyle name="40% - Акцент4" xfId="123"/>
    <cellStyle name="40% — акцент4 10" xfId="124"/>
    <cellStyle name="40% - Акцент4 2" xfId="125"/>
    <cellStyle name="40% — акцент4 2" xfId="126"/>
    <cellStyle name="40% - Акцент4 3" xfId="127"/>
    <cellStyle name="40% — акцент4 3" xfId="128"/>
    <cellStyle name="40% — акцент4 4" xfId="129"/>
    <cellStyle name="40% — акцент4 5" xfId="130"/>
    <cellStyle name="40% — акцент4 6" xfId="131"/>
    <cellStyle name="40% — акцент4 7" xfId="132"/>
    <cellStyle name="40% — акцент4 8" xfId="133"/>
    <cellStyle name="40% — акцент4 9" xfId="134"/>
    <cellStyle name="40% - Акцент5" xfId="135"/>
    <cellStyle name="40% — акцент5 10" xfId="136"/>
    <cellStyle name="40% - Акцент5 2" xfId="137"/>
    <cellStyle name="40% — акцент5 2" xfId="138"/>
    <cellStyle name="40% - Акцент5 3" xfId="139"/>
    <cellStyle name="40% — акцент5 3" xfId="140"/>
    <cellStyle name="40% — акцент5 4" xfId="141"/>
    <cellStyle name="40% — акцент5 5" xfId="142"/>
    <cellStyle name="40% — акцент5 6" xfId="143"/>
    <cellStyle name="40% — акцент5 7" xfId="144"/>
    <cellStyle name="40% — акцент5 8" xfId="145"/>
    <cellStyle name="40% — акцент5 9" xfId="146"/>
    <cellStyle name="40% - Акцент6" xfId="147"/>
    <cellStyle name="40% — акцент6 10" xfId="148"/>
    <cellStyle name="40% - Акцент6 2" xfId="149"/>
    <cellStyle name="40% — акцент6 2" xfId="150"/>
    <cellStyle name="40% - Акцент6 3" xfId="151"/>
    <cellStyle name="40% — акцент6 3" xfId="152"/>
    <cellStyle name="40% — акцент6 4" xfId="153"/>
    <cellStyle name="40% — акцент6 5" xfId="154"/>
    <cellStyle name="40% — акцент6 6" xfId="155"/>
    <cellStyle name="40% — акцент6 7" xfId="156"/>
    <cellStyle name="40% — акцент6 8" xfId="157"/>
    <cellStyle name="40% — акцент6 9" xfId="158"/>
    <cellStyle name="60% - Акцент1" xfId="159"/>
    <cellStyle name="60% — акцент1 10" xfId="160"/>
    <cellStyle name="60% - Акцент1 2" xfId="161"/>
    <cellStyle name="60% — акцент1 2" xfId="162"/>
    <cellStyle name="60% - Акцент1 3" xfId="163"/>
    <cellStyle name="60% — акцент1 3" xfId="164"/>
    <cellStyle name="60% — акцент1 4" xfId="165"/>
    <cellStyle name="60% — акцент1 5" xfId="166"/>
    <cellStyle name="60% — акцент1 6" xfId="167"/>
    <cellStyle name="60% — акцент1 7" xfId="168"/>
    <cellStyle name="60% — акцент1 8" xfId="169"/>
    <cellStyle name="60% — акцент1 9" xfId="170"/>
    <cellStyle name="60% - Акцент2" xfId="171"/>
    <cellStyle name="60% — акцент2 10" xfId="172"/>
    <cellStyle name="60% - Акцент2 2" xfId="173"/>
    <cellStyle name="60% — акцент2 2" xfId="174"/>
    <cellStyle name="60% - Акцент2 3" xfId="175"/>
    <cellStyle name="60% — акцент2 3" xfId="176"/>
    <cellStyle name="60% — акцент2 4" xfId="177"/>
    <cellStyle name="60% — акцент2 5" xfId="178"/>
    <cellStyle name="60% — акцент2 6" xfId="179"/>
    <cellStyle name="60% — акцент2 7" xfId="180"/>
    <cellStyle name="60% — акцент2 8" xfId="181"/>
    <cellStyle name="60% — акцент2 9" xfId="182"/>
    <cellStyle name="60% - Акцент3" xfId="183"/>
    <cellStyle name="60% — акцент3 10" xfId="184"/>
    <cellStyle name="60% - Акцент3 2" xfId="185"/>
    <cellStyle name="60% — акцент3 2" xfId="186"/>
    <cellStyle name="60% - Акцент3 3" xfId="187"/>
    <cellStyle name="60% — акцент3 3" xfId="188"/>
    <cellStyle name="60% — акцент3 4" xfId="189"/>
    <cellStyle name="60% — акцент3 5" xfId="190"/>
    <cellStyle name="60% — акцент3 6" xfId="191"/>
    <cellStyle name="60% — акцент3 7" xfId="192"/>
    <cellStyle name="60% — акцент3 8" xfId="193"/>
    <cellStyle name="60% — акцент3 9" xfId="194"/>
    <cellStyle name="60% - Акцент4" xfId="195"/>
    <cellStyle name="60% — акцент4 10" xfId="196"/>
    <cellStyle name="60% - Акцент4 2" xfId="197"/>
    <cellStyle name="60% — акцент4 2" xfId="198"/>
    <cellStyle name="60% - Акцент4 3" xfId="199"/>
    <cellStyle name="60% — акцент4 3" xfId="200"/>
    <cellStyle name="60% — акцент4 4" xfId="201"/>
    <cellStyle name="60% — акцент4 5" xfId="202"/>
    <cellStyle name="60% — акцент4 6" xfId="203"/>
    <cellStyle name="60% — акцент4 7" xfId="204"/>
    <cellStyle name="60% — акцент4 8" xfId="205"/>
    <cellStyle name="60% — акцент4 9" xfId="206"/>
    <cellStyle name="60% - Акцент5" xfId="207"/>
    <cellStyle name="60% — акцент5 10" xfId="208"/>
    <cellStyle name="60% - Акцент5 2" xfId="209"/>
    <cellStyle name="60% — акцент5 2" xfId="210"/>
    <cellStyle name="60% - Акцент5 3" xfId="211"/>
    <cellStyle name="60% — акцент5 3" xfId="212"/>
    <cellStyle name="60% — акцент5 4" xfId="213"/>
    <cellStyle name="60% — акцент5 5" xfId="214"/>
    <cellStyle name="60% — акцент5 6" xfId="215"/>
    <cellStyle name="60% — акцент5 7" xfId="216"/>
    <cellStyle name="60% — акцент5 8" xfId="217"/>
    <cellStyle name="60% — акцент5 9" xfId="218"/>
    <cellStyle name="60% - Акцент6" xfId="219"/>
    <cellStyle name="60% — акцент6 10" xfId="220"/>
    <cellStyle name="60% - Акцент6 2" xfId="221"/>
    <cellStyle name="60% — акцент6 2" xfId="222"/>
    <cellStyle name="60% - Акцент6 3" xfId="223"/>
    <cellStyle name="60% — акцент6 3" xfId="224"/>
    <cellStyle name="60% — акцент6 4" xfId="225"/>
    <cellStyle name="60% — акцент6 5" xfId="226"/>
    <cellStyle name="60% — акцент6 6" xfId="227"/>
    <cellStyle name="60% — акцент6 7" xfId="228"/>
    <cellStyle name="60% — акцент6 8" xfId="229"/>
    <cellStyle name="60% — акцент6 9" xfId="230"/>
    <cellStyle name="Normal_технические" xfId="231"/>
    <cellStyle name="Акцент1" xfId="232"/>
    <cellStyle name="Акцент1 2" xfId="233"/>
    <cellStyle name="Акцент1 3" xfId="234"/>
    <cellStyle name="Акцент2" xfId="235"/>
    <cellStyle name="Акцент2 2" xfId="236"/>
    <cellStyle name="Акцент2 3" xfId="237"/>
    <cellStyle name="Акцент3" xfId="238"/>
    <cellStyle name="Акцент3 2" xfId="239"/>
    <cellStyle name="Акцент3 3" xfId="240"/>
    <cellStyle name="Акцент4" xfId="241"/>
    <cellStyle name="Акцент4 2" xfId="242"/>
    <cellStyle name="Акцент4 3" xfId="243"/>
    <cellStyle name="Акцент5" xfId="244"/>
    <cellStyle name="Акцент5 2" xfId="245"/>
    <cellStyle name="Акцент5 3" xfId="246"/>
    <cellStyle name="Акцент6" xfId="247"/>
    <cellStyle name="Акцент6 2" xfId="248"/>
    <cellStyle name="Акцент6 3" xfId="249"/>
    <cellStyle name="Ввод " xfId="250"/>
    <cellStyle name="Ввод  2" xfId="251"/>
    <cellStyle name="Ввод  3" xfId="252"/>
    <cellStyle name="Вывод" xfId="253"/>
    <cellStyle name="Вывод 2" xfId="254"/>
    <cellStyle name="Вывод 3" xfId="255"/>
    <cellStyle name="Вывод 4" xfId="256"/>
    <cellStyle name="Вычисление" xfId="257"/>
    <cellStyle name="Вычисление 2" xfId="258"/>
    <cellStyle name="Вычисление 3" xfId="259"/>
    <cellStyle name="Вычисление 4" xfId="260"/>
    <cellStyle name="Currency" xfId="261"/>
    <cellStyle name="Currency [0]" xfId="262"/>
    <cellStyle name="Денежный 10" xfId="263"/>
    <cellStyle name="Денежный 10 2" xfId="264"/>
    <cellStyle name="Денежный 10 2 2" xfId="265"/>
    <cellStyle name="Денежный 10 2 3" xfId="266"/>
    <cellStyle name="Денежный 10 3" xfId="267"/>
    <cellStyle name="Денежный 10 4" xfId="268"/>
    <cellStyle name="Денежный 11" xfId="269"/>
    <cellStyle name="Денежный 11 2" xfId="270"/>
    <cellStyle name="Денежный 11 2 2" xfId="271"/>
    <cellStyle name="Денежный 11 2 3" xfId="272"/>
    <cellStyle name="Денежный 12" xfId="273"/>
    <cellStyle name="Денежный 12 12" xfId="274"/>
    <cellStyle name="Денежный 12 12 2" xfId="275"/>
    <cellStyle name="Денежный 12 12 2 2" xfId="276"/>
    <cellStyle name="Денежный 12 12 2 4" xfId="277"/>
    <cellStyle name="Денежный 12 12 3" xfId="278"/>
    <cellStyle name="Денежный 12 2" xfId="279"/>
    <cellStyle name="Денежный 13" xfId="280"/>
    <cellStyle name="Денежный 13 9" xfId="281"/>
    <cellStyle name="Денежный 14" xfId="282"/>
    <cellStyle name="Денежный 14 2" xfId="283"/>
    <cellStyle name="Денежный 15" xfId="284"/>
    <cellStyle name="Денежный 16" xfId="285"/>
    <cellStyle name="Денежный 2" xfId="286"/>
    <cellStyle name="Денежный 2 10" xfId="287"/>
    <cellStyle name="Денежный 2 10 2" xfId="288"/>
    <cellStyle name="Денежный 2 10 2 12" xfId="289"/>
    <cellStyle name="Денежный 2 11" xfId="290"/>
    <cellStyle name="Денежный 2 11 2" xfId="291"/>
    <cellStyle name="Денежный 2 13 2" xfId="292"/>
    <cellStyle name="Денежный 2 2" xfId="293"/>
    <cellStyle name="Денежный 2 2 2" xfId="294"/>
    <cellStyle name="Денежный 2 2 3" xfId="295"/>
    <cellStyle name="Денежный 2 24" xfId="296"/>
    <cellStyle name="Денежный 2 3" xfId="297"/>
    <cellStyle name="Денежный 2_942_koltushi-23-24.05.13" xfId="298"/>
    <cellStyle name="Денежный 24" xfId="299"/>
    <cellStyle name="Денежный 24 2" xfId="300"/>
    <cellStyle name="Денежный 24 2 2" xfId="301"/>
    <cellStyle name="Денежный 24 3" xfId="302"/>
    <cellStyle name="Денежный 3" xfId="303"/>
    <cellStyle name="Денежный 3 2" xfId="304"/>
    <cellStyle name="Денежный 3 3" xfId="305"/>
    <cellStyle name="Денежный 4" xfId="306"/>
    <cellStyle name="Денежный 4 2" xfId="307"/>
    <cellStyle name="Денежный 4 3" xfId="308"/>
    <cellStyle name="Денежный 5" xfId="309"/>
    <cellStyle name="Денежный 5 2" xfId="310"/>
    <cellStyle name="Денежный 6" xfId="311"/>
    <cellStyle name="Денежный 6 2" xfId="312"/>
    <cellStyle name="Денежный 7" xfId="313"/>
    <cellStyle name="Денежный 7 2" xfId="314"/>
    <cellStyle name="Денежный 8" xfId="315"/>
    <cellStyle name="Денежный 8 2" xfId="316"/>
    <cellStyle name="Денежный 9" xfId="317"/>
    <cellStyle name="Денежный 9 2" xfId="318"/>
    <cellStyle name="Заголовок 1" xfId="319"/>
    <cellStyle name="Заголовок 1 2" xfId="320"/>
    <cellStyle name="Заголовок 1 3" xfId="321"/>
    <cellStyle name="Заголовок 2" xfId="322"/>
    <cellStyle name="Заголовок 2 2" xfId="323"/>
    <cellStyle name="Заголовок 2 3" xfId="324"/>
    <cellStyle name="Заголовок 3" xfId="325"/>
    <cellStyle name="Заголовок 3 2" xfId="326"/>
    <cellStyle name="Заголовок 3 3" xfId="327"/>
    <cellStyle name="Заголовок 4" xfId="328"/>
    <cellStyle name="Заголовок 4 2" xfId="329"/>
    <cellStyle name="Заголовок 4 3" xfId="330"/>
    <cellStyle name="Итог" xfId="331"/>
    <cellStyle name="Итог 2" xfId="332"/>
    <cellStyle name="Итог 3" xfId="333"/>
    <cellStyle name="Контрольная ячейка" xfId="334"/>
    <cellStyle name="Контрольная ячейка 2" xfId="335"/>
    <cellStyle name="Контрольная ячейка 3" xfId="336"/>
    <cellStyle name="Название" xfId="337"/>
    <cellStyle name="Название 2" xfId="338"/>
    <cellStyle name="Название 3" xfId="339"/>
    <cellStyle name="Нейтральный" xfId="340"/>
    <cellStyle name="Нейтральный 2" xfId="341"/>
    <cellStyle name="Нейтральный 3" xfId="342"/>
    <cellStyle name="Обычный 11" xfId="343"/>
    <cellStyle name="Обычный 11 10" xfId="344"/>
    <cellStyle name="Обычный 11 12" xfId="345"/>
    <cellStyle name="Обычный 2" xfId="346"/>
    <cellStyle name="Обычный 2 10" xfId="347"/>
    <cellStyle name="Обычный 2 14 2" xfId="348"/>
    <cellStyle name="Обычный 2 2" xfId="349"/>
    <cellStyle name="Обычный 2 2 2" xfId="350"/>
    <cellStyle name="Обычный 2 2 2 2 2" xfId="351"/>
    <cellStyle name="Обычный 2 2 3" xfId="352"/>
    <cellStyle name="Обычный 2 2 4" xfId="353"/>
    <cellStyle name="Обычный 2 3" xfId="354"/>
    <cellStyle name="Обычный 2 4" xfId="355"/>
    <cellStyle name="Обычный 2 5" xfId="356"/>
    <cellStyle name="Обычный 2 5 2" xfId="357"/>
    <cellStyle name="Обычный 2 6" xfId="358"/>
    <cellStyle name="Обычный 2_01_09_13" xfId="359"/>
    <cellStyle name="Обычный 3" xfId="360"/>
    <cellStyle name="Обычный 3 2" xfId="361"/>
    <cellStyle name="Обычный 3 3" xfId="362"/>
    <cellStyle name="Обычный 3 4" xfId="363"/>
    <cellStyle name="Обычный 4" xfId="364"/>
    <cellStyle name="Обычный 4 2" xfId="365"/>
    <cellStyle name="Обычный 5" xfId="366"/>
    <cellStyle name="Обычный 5 2" xfId="367"/>
    <cellStyle name="Обычный 5 3" xfId="368"/>
    <cellStyle name="Обычный 5 4" xfId="369"/>
    <cellStyle name="Обычный 5_25_05_13" xfId="370"/>
    <cellStyle name="Обычный 6" xfId="371"/>
    <cellStyle name="Обычный_База" xfId="372"/>
    <cellStyle name="Обычный_База 2" xfId="373"/>
    <cellStyle name="Обычный_База 3" xfId="374"/>
    <cellStyle name="Обычный_База_База1 2_База1 (version 1)" xfId="375"/>
    <cellStyle name="Обычный_Выездка технические1" xfId="376"/>
    <cellStyle name="Обычный_Выездка технические1 3" xfId="377"/>
    <cellStyle name="Обычный_Измайлово-2003" xfId="378"/>
    <cellStyle name="Обычный_конкур К" xfId="379"/>
    <cellStyle name="Обычный_конкур1 2" xfId="380"/>
    <cellStyle name="Обычный_конкур1 2 2" xfId="381"/>
    <cellStyle name="Обычный_Лист Microsoft Excel" xfId="382"/>
    <cellStyle name="Обычный_Лист Microsoft Excel 11" xfId="383"/>
    <cellStyle name="Обычный_Лист Microsoft Excel 2 12" xfId="384"/>
    <cellStyle name="Обычный_Лист Microsoft Excel 3" xfId="385"/>
    <cellStyle name="Обычный_Лист Microsoft Excel 4" xfId="386"/>
    <cellStyle name="Обычный_Лист Microsoft Excel 4 2" xfId="387"/>
    <cellStyle name="Плохой" xfId="388"/>
    <cellStyle name="Плохой 2" xfId="389"/>
    <cellStyle name="Плохой 3" xfId="390"/>
    <cellStyle name="Пояснение" xfId="391"/>
    <cellStyle name="Пояснение 2" xfId="392"/>
    <cellStyle name="Пояснение 3" xfId="393"/>
    <cellStyle name="Примечание" xfId="394"/>
    <cellStyle name="Примечание 2" xfId="395"/>
    <cellStyle name="Примечание 3" xfId="396"/>
    <cellStyle name="Примечание 4" xfId="397"/>
    <cellStyle name="Примечание 5" xfId="398"/>
    <cellStyle name="Percent" xfId="399"/>
    <cellStyle name="Связанная ячейка" xfId="400"/>
    <cellStyle name="Связанная ячейка 2" xfId="401"/>
    <cellStyle name="Связанная ячейка 3" xfId="402"/>
    <cellStyle name="Текст предупреждения" xfId="403"/>
    <cellStyle name="Текст предупреждения 2" xfId="404"/>
    <cellStyle name="Текст предупреждения 3" xfId="405"/>
    <cellStyle name="Comma" xfId="406"/>
    <cellStyle name="Comma [0]" xfId="407"/>
    <cellStyle name="Финансовый 2" xfId="408"/>
    <cellStyle name="Хороший" xfId="409"/>
    <cellStyle name="Хороший 2" xfId="410"/>
    <cellStyle name="Хороший 3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4</xdr:col>
      <xdr:colOff>495300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1724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2</xdr:col>
      <xdr:colOff>457200</xdr:colOff>
      <xdr:row>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1828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2</xdr:col>
      <xdr:colOff>457200</xdr:colOff>
      <xdr:row>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1828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2</xdr:col>
      <xdr:colOff>495300</xdr:colOff>
      <xdr:row>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1866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180975</xdr:rowOff>
    </xdr:from>
    <xdr:to>
      <xdr:col>3</xdr:col>
      <xdr:colOff>266700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80975"/>
          <a:ext cx="1876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2</xdr:col>
      <xdr:colOff>495300</xdr:colOff>
      <xdr:row>3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1866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9525</xdr:rowOff>
    </xdr:from>
    <xdr:to>
      <xdr:col>2</xdr:col>
      <xdr:colOff>533400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5;&#1082;&#1072;&#1090;&#1077;&#1088;&#1080;&#1085;&#1072;\Downloads\1499_novopolie-16.08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5;&#1082;&#1072;&#1090;&#1077;&#1088;&#1080;&#1085;&#1072;\Downloads\1823_novopolie-13.06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ownloads\&#1053;&#1086;&#1074;&#1086;&#1087;&#1086;&#1083;&#1100;&#1077;%2003.06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Test_B"/>
      <sheetName val="КВ FEI_Предв.тест"/>
      <sheetName val="Helppo_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Фристайл"/>
      <sheetName val="ППЮок"/>
      <sheetName val="ППдА д"/>
      <sheetName val="ППдА"/>
      <sheetName val="ТЕСТ В"/>
      <sheetName val="МЛ"/>
      <sheetName val="Судейска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3"/>
  <sheetViews>
    <sheetView view="pageBreakPreview" zoomScale="89" zoomScaleSheetLayoutView="89" zoomScalePageLayoutView="0" workbookViewId="0" topLeftCell="A4">
      <selection activeCell="E9" sqref="E9"/>
    </sheetView>
  </sheetViews>
  <sheetFormatPr defaultColWidth="9.140625" defaultRowHeight="12.75"/>
  <cols>
    <col min="6" max="6" width="0.2890625" style="0" customWidth="1"/>
    <col min="10" max="10" width="12.57421875" style="0" customWidth="1"/>
  </cols>
  <sheetData>
    <row r="1" ht="32.25" customHeight="1">
      <c r="A1" s="143" t="s">
        <v>113</v>
      </c>
    </row>
    <row r="2" ht="30" customHeight="1">
      <c r="A2" s="144" t="s">
        <v>114</v>
      </c>
    </row>
    <row r="3" ht="18.75" customHeight="1">
      <c r="A3" s="59" t="s">
        <v>138</v>
      </c>
    </row>
    <row r="4" ht="18.75" customHeight="1">
      <c r="A4" s="59"/>
    </row>
    <row r="5" ht="21.75" customHeight="1">
      <c r="A5" s="89" t="s">
        <v>79</v>
      </c>
    </row>
    <row r="6" ht="21.75" customHeight="1">
      <c r="A6" s="59" t="s">
        <v>178</v>
      </c>
    </row>
    <row r="7" ht="21.75" customHeight="1">
      <c r="A7" s="59" t="s">
        <v>251</v>
      </c>
    </row>
    <row r="8" ht="21.75" customHeight="1">
      <c r="A8" s="59" t="s">
        <v>179</v>
      </c>
    </row>
    <row r="9" ht="21.75" customHeight="1">
      <c r="A9" s="59" t="s">
        <v>115</v>
      </c>
    </row>
    <row r="10" ht="21.75" customHeight="1">
      <c r="A10" s="59" t="s">
        <v>80</v>
      </c>
    </row>
    <row r="11" spans="1:4" ht="21.75" customHeight="1">
      <c r="A11" s="59" t="s">
        <v>81</v>
      </c>
      <c r="D11" s="59"/>
    </row>
    <row r="12" spans="1:4" ht="21.75" customHeight="1">
      <c r="A12" s="59" t="s">
        <v>82</v>
      </c>
      <c r="D12" s="59"/>
    </row>
    <row r="13" ht="21.75" customHeight="1">
      <c r="A13" s="59"/>
    </row>
    <row r="14" ht="21.75" customHeight="1">
      <c r="A14" s="59" t="s">
        <v>116</v>
      </c>
    </row>
    <row r="15" spans="1:4" ht="21.75" customHeight="1">
      <c r="A15" s="59" t="s">
        <v>182</v>
      </c>
      <c r="D15" s="23"/>
    </row>
    <row r="16" ht="21.75" customHeight="1">
      <c r="A16" s="59" t="s">
        <v>180</v>
      </c>
    </row>
    <row r="17" ht="21.75" customHeight="1">
      <c r="A17" s="59" t="s">
        <v>181</v>
      </c>
    </row>
    <row r="18" ht="21.75" customHeight="1">
      <c r="A18" s="59" t="s">
        <v>83</v>
      </c>
    </row>
    <row r="21" spans="1:9" ht="12.75">
      <c r="A21" s="59" t="s">
        <v>16</v>
      </c>
      <c r="B21" s="90"/>
      <c r="C21" s="59"/>
      <c r="D21" s="59"/>
      <c r="E21" s="59"/>
      <c r="F21" s="59"/>
      <c r="G21" s="59" t="s">
        <v>184</v>
      </c>
      <c r="H21" s="60"/>
      <c r="I21" s="59"/>
    </row>
    <row r="22" spans="1:9" ht="12.75">
      <c r="A22" s="59"/>
      <c r="B22" s="90"/>
      <c r="C22" s="59"/>
      <c r="D22" s="59"/>
      <c r="E22" s="59"/>
      <c r="F22" s="59"/>
      <c r="G22" s="59"/>
      <c r="H22" s="60"/>
      <c r="I22" s="59"/>
    </row>
    <row r="23" spans="1:9" ht="12.75">
      <c r="A23" s="59" t="s">
        <v>17</v>
      </c>
      <c r="B23" s="90"/>
      <c r="C23" s="59"/>
      <c r="D23" s="59"/>
      <c r="E23" s="59"/>
      <c r="F23" s="59"/>
      <c r="G23" s="59" t="s">
        <v>18</v>
      </c>
      <c r="H23" s="60"/>
      <c r="I23" s="59"/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portrait" paperSize="9" scale="9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175"/>
  <sheetViews>
    <sheetView view="pageBreakPreview" zoomScale="85" zoomScaleSheetLayoutView="85" zoomScalePageLayoutView="0" workbookViewId="0" topLeftCell="A28">
      <selection activeCell="I45" sqref="I45"/>
    </sheetView>
  </sheetViews>
  <sheetFormatPr defaultColWidth="9.140625" defaultRowHeight="12.75"/>
  <cols>
    <col min="1" max="1" width="3.28125" style="61" customWidth="1"/>
    <col min="2" max="3" width="0" style="61" hidden="1" customWidth="1"/>
    <col min="4" max="4" width="18.00390625" style="62" customWidth="1"/>
    <col min="5" max="5" width="11.57421875" style="62" customWidth="1"/>
    <col min="6" max="6" width="5.421875" style="62" customWidth="1"/>
    <col min="7" max="7" width="27.140625" style="62" customWidth="1"/>
    <col min="8" max="8" width="9.8515625" style="62" customWidth="1"/>
    <col min="9" max="9" width="15.421875" style="63" customWidth="1"/>
    <col min="10" max="10" width="15.00390625" style="63" customWidth="1"/>
    <col min="11" max="11" width="22.8515625" style="64" customWidth="1"/>
    <col min="12" max="12" width="13.8515625" style="62" customWidth="1"/>
    <col min="13" max="27" width="0" style="62" hidden="1" customWidth="1"/>
    <col min="28" max="16384" width="9.140625" style="62" customWidth="1"/>
  </cols>
  <sheetData>
    <row r="1" spans="1:12" ht="63.75" customHeight="1">
      <c r="A1" s="221" t="s">
        <v>183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s="65" customFormat="1" ht="15.75" customHeight="1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5.75" customHeight="1">
      <c r="A3" s="223" t="s">
        <v>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s="70" customFormat="1" ht="15" customHeight="1">
      <c r="A4" s="4" t="s">
        <v>90</v>
      </c>
      <c r="B4" s="66"/>
      <c r="C4" s="66"/>
      <c r="D4" s="67"/>
      <c r="E4" s="67"/>
      <c r="F4" s="67"/>
      <c r="G4" s="68"/>
      <c r="H4" s="68"/>
      <c r="I4" s="69"/>
      <c r="J4" s="69"/>
      <c r="L4" s="8" t="s">
        <v>138</v>
      </c>
    </row>
    <row r="5" spans="1:26" s="71" customFormat="1" ht="60" customHeight="1">
      <c r="A5" s="154" t="s">
        <v>47</v>
      </c>
      <c r="B5" s="154" t="s">
        <v>48</v>
      </c>
      <c r="C5" s="154" t="s">
        <v>49</v>
      </c>
      <c r="D5" s="155" t="s">
        <v>50</v>
      </c>
      <c r="E5" s="155" t="s">
        <v>4</v>
      </c>
      <c r="F5" s="154" t="s">
        <v>5</v>
      </c>
      <c r="G5" s="155" t="s">
        <v>51</v>
      </c>
      <c r="H5" s="155" t="s">
        <v>4</v>
      </c>
      <c r="I5" s="155" t="s">
        <v>7</v>
      </c>
      <c r="J5" s="155" t="s">
        <v>8</v>
      </c>
      <c r="K5" s="155" t="s">
        <v>9</v>
      </c>
      <c r="L5" s="155" t="s">
        <v>52</v>
      </c>
      <c r="M5" s="71" t="s">
        <v>53</v>
      </c>
      <c r="O5" s="71" t="s">
        <v>54</v>
      </c>
      <c r="P5" s="71" t="s">
        <v>55</v>
      </c>
      <c r="Q5" s="71" t="s">
        <v>56</v>
      </c>
      <c r="R5" s="71" t="s">
        <v>57</v>
      </c>
      <c r="S5" s="71" t="s">
        <v>58</v>
      </c>
      <c r="T5" s="71" t="s">
        <v>59</v>
      </c>
      <c r="U5" s="71" t="s">
        <v>60</v>
      </c>
      <c r="V5" s="71" t="s">
        <v>61</v>
      </c>
      <c r="W5" s="71" t="s">
        <v>62</v>
      </c>
      <c r="X5" s="71" t="s">
        <v>63</v>
      </c>
      <c r="Y5" s="71" t="s">
        <v>64</v>
      </c>
      <c r="Z5" s="71" t="s">
        <v>65</v>
      </c>
    </row>
    <row r="6" spans="1:15" s="73" customFormat="1" ht="36" customHeight="1">
      <c r="A6" s="156">
        <v>1</v>
      </c>
      <c r="B6" s="156"/>
      <c r="C6" s="156"/>
      <c r="D6" s="98" t="s">
        <v>199</v>
      </c>
      <c r="E6" s="96" t="s">
        <v>232</v>
      </c>
      <c r="F6" s="153" t="s">
        <v>12</v>
      </c>
      <c r="G6" s="137" t="s">
        <v>198</v>
      </c>
      <c r="H6" s="97" t="s">
        <v>202</v>
      </c>
      <c r="I6" s="120" t="s">
        <v>200</v>
      </c>
      <c r="J6" s="107" t="s">
        <v>97</v>
      </c>
      <c r="K6" s="110" t="s">
        <v>231</v>
      </c>
      <c r="L6" s="157" t="s">
        <v>66</v>
      </c>
      <c r="M6" s="73" t="s">
        <v>67</v>
      </c>
      <c r="O6" s="73" t="s">
        <v>68</v>
      </c>
    </row>
    <row r="7" spans="1:14" s="73" customFormat="1" ht="36" customHeight="1">
      <c r="A7" s="156">
        <v>2</v>
      </c>
      <c r="B7" s="156"/>
      <c r="C7" s="156"/>
      <c r="D7" s="98" t="s">
        <v>19</v>
      </c>
      <c r="E7" s="96" t="s">
        <v>20</v>
      </c>
      <c r="F7" s="150">
        <v>3</v>
      </c>
      <c r="G7" s="135" t="s">
        <v>86</v>
      </c>
      <c r="H7" s="328"/>
      <c r="I7" s="152" t="s">
        <v>87</v>
      </c>
      <c r="J7" s="159" t="s">
        <v>97</v>
      </c>
      <c r="K7" s="108" t="s">
        <v>88</v>
      </c>
      <c r="L7" s="157" t="s">
        <v>66</v>
      </c>
      <c r="N7" s="73" t="s">
        <v>69</v>
      </c>
    </row>
    <row r="8" spans="1:20" s="73" customFormat="1" ht="36" customHeight="1">
      <c r="A8" s="156">
        <v>3</v>
      </c>
      <c r="B8" s="156"/>
      <c r="C8" s="156"/>
      <c r="D8" s="98" t="s">
        <v>19</v>
      </c>
      <c r="E8" s="96" t="s">
        <v>20</v>
      </c>
      <c r="F8" s="114">
        <v>3</v>
      </c>
      <c r="G8" s="177" t="s">
        <v>35</v>
      </c>
      <c r="H8" s="97" t="s">
        <v>36</v>
      </c>
      <c r="I8" s="331" t="s">
        <v>37</v>
      </c>
      <c r="J8" s="333" t="s">
        <v>97</v>
      </c>
      <c r="K8" s="110" t="s">
        <v>88</v>
      </c>
      <c r="L8" s="157" t="s">
        <v>66</v>
      </c>
      <c r="S8" s="73" t="s">
        <v>70</v>
      </c>
      <c r="T8" s="73" t="s">
        <v>59</v>
      </c>
    </row>
    <row r="9" spans="1:14" s="74" customFormat="1" ht="36" customHeight="1">
      <c r="A9" s="156">
        <v>4</v>
      </c>
      <c r="B9" s="156"/>
      <c r="C9" s="156"/>
      <c r="D9" s="208" t="s">
        <v>189</v>
      </c>
      <c r="E9" s="14" t="s">
        <v>190</v>
      </c>
      <c r="F9" s="10" t="s">
        <v>12</v>
      </c>
      <c r="G9" s="327" t="s">
        <v>195</v>
      </c>
      <c r="H9" s="158" t="s">
        <v>245</v>
      </c>
      <c r="I9" s="332" t="s">
        <v>244</v>
      </c>
      <c r="J9" s="46" t="s">
        <v>243</v>
      </c>
      <c r="K9" s="187" t="s">
        <v>142</v>
      </c>
      <c r="L9" s="157" t="s">
        <v>66</v>
      </c>
      <c r="N9" s="74" t="s">
        <v>69</v>
      </c>
    </row>
    <row r="10" spans="1:19" s="73" customFormat="1" ht="36" customHeight="1">
      <c r="A10" s="156">
        <v>5</v>
      </c>
      <c r="B10" s="156"/>
      <c r="C10" s="156"/>
      <c r="D10" s="11" t="s">
        <v>189</v>
      </c>
      <c r="E10" s="170" t="s">
        <v>190</v>
      </c>
      <c r="F10" s="326" t="s">
        <v>12</v>
      </c>
      <c r="G10" s="109" t="s">
        <v>195</v>
      </c>
      <c r="H10" s="329" t="s">
        <v>245</v>
      </c>
      <c r="I10" s="152" t="s">
        <v>244</v>
      </c>
      <c r="J10" s="334" t="s">
        <v>243</v>
      </c>
      <c r="K10" s="128" t="s">
        <v>142</v>
      </c>
      <c r="L10" s="157" t="s">
        <v>66</v>
      </c>
      <c r="R10" s="73" t="s">
        <v>71</v>
      </c>
      <c r="S10" s="73" t="s">
        <v>70</v>
      </c>
    </row>
    <row r="11" spans="1:16" s="73" customFormat="1" ht="36" customHeight="1">
      <c r="A11" s="156">
        <v>6</v>
      </c>
      <c r="B11" s="156"/>
      <c r="C11" s="156"/>
      <c r="D11" s="101" t="s">
        <v>248</v>
      </c>
      <c r="E11" s="91"/>
      <c r="F11" s="93" t="s">
        <v>12</v>
      </c>
      <c r="G11" s="98" t="s">
        <v>40</v>
      </c>
      <c r="H11" s="104"/>
      <c r="I11" s="171" t="s">
        <v>13</v>
      </c>
      <c r="J11" s="106" t="s">
        <v>15</v>
      </c>
      <c r="K11" s="308" t="s">
        <v>88</v>
      </c>
      <c r="L11" s="157" t="s">
        <v>66</v>
      </c>
      <c r="P11" s="73" t="s">
        <v>72</v>
      </c>
    </row>
    <row r="12" spans="1:13" s="73" customFormat="1" ht="36" customHeight="1">
      <c r="A12" s="156">
        <v>7</v>
      </c>
      <c r="B12" s="156"/>
      <c r="C12" s="156"/>
      <c r="D12" s="337" t="s">
        <v>213</v>
      </c>
      <c r="E12" s="273"/>
      <c r="F12" s="348" t="s">
        <v>12</v>
      </c>
      <c r="G12" s="355" t="s">
        <v>220</v>
      </c>
      <c r="H12" s="364"/>
      <c r="I12" s="299" t="s">
        <v>191</v>
      </c>
      <c r="J12" s="300" t="s">
        <v>192</v>
      </c>
      <c r="K12" s="381" t="s">
        <v>88</v>
      </c>
      <c r="L12" s="157" t="s">
        <v>66</v>
      </c>
      <c r="M12" s="73" t="s">
        <v>73</v>
      </c>
    </row>
    <row r="13" spans="1:16" s="76" customFormat="1" ht="36" customHeight="1">
      <c r="A13" s="156">
        <v>8</v>
      </c>
      <c r="B13" s="156"/>
      <c r="C13" s="156"/>
      <c r="D13" s="208" t="s">
        <v>176</v>
      </c>
      <c r="E13" s="343"/>
      <c r="F13" s="50" t="s">
        <v>12</v>
      </c>
      <c r="G13" s="109" t="s">
        <v>43</v>
      </c>
      <c r="H13" s="97"/>
      <c r="I13" s="370" t="s">
        <v>13</v>
      </c>
      <c r="J13" s="14" t="s">
        <v>24</v>
      </c>
      <c r="K13" s="308" t="s">
        <v>88</v>
      </c>
      <c r="L13" s="157" t="s">
        <v>66</v>
      </c>
      <c r="P13" s="73" t="s">
        <v>74</v>
      </c>
    </row>
    <row r="14" spans="1:16" s="73" customFormat="1" ht="36" customHeight="1">
      <c r="A14" s="156">
        <v>9</v>
      </c>
      <c r="B14" s="156"/>
      <c r="C14" s="156"/>
      <c r="D14" s="101" t="s">
        <v>45</v>
      </c>
      <c r="E14" s="91"/>
      <c r="F14" s="93" t="s">
        <v>39</v>
      </c>
      <c r="G14" s="140" t="s">
        <v>91</v>
      </c>
      <c r="H14" s="104" t="s">
        <v>41</v>
      </c>
      <c r="I14" s="141" t="s">
        <v>42</v>
      </c>
      <c r="J14" s="95" t="s">
        <v>24</v>
      </c>
      <c r="K14" s="110" t="s">
        <v>88</v>
      </c>
      <c r="L14" s="157" t="s">
        <v>66</v>
      </c>
      <c r="P14" s="73" t="s">
        <v>74</v>
      </c>
    </row>
    <row r="15" spans="1:17" s="73" customFormat="1" ht="36" customHeight="1">
      <c r="A15" s="156">
        <v>10</v>
      </c>
      <c r="B15" s="156"/>
      <c r="C15" s="156"/>
      <c r="D15" s="98" t="s">
        <v>172</v>
      </c>
      <c r="E15" s="324" t="s">
        <v>223</v>
      </c>
      <c r="F15" s="22" t="s">
        <v>141</v>
      </c>
      <c r="G15" s="98" t="s">
        <v>165</v>
      </c>
      <c r="H15" s="13"/>
      <c r="I15" s="132" t="s">
        <v>166</v>
      </c>
      <c r="J15" s="96" t="s">
        <v>167</v>
      </c>
      <c r="K15" s="128" t="s">
        <v>142</v>
      </c>
      <c r="L15" s="157" t="s">
        <v>66</v>
      </c>
      <c r="P15" s="73" t="s">
        <v>74</v>
      </c>
      <c r="Q15" s="73" t="s">
        <v>75</v>
      </c>
    </row>
    <row r="16" spans="1:12" s="73" customFormat="1" ht="36" customHeight="1">
      <c r="A16" s="156">
        <v>11</v>
      </c>
      <c r="B16" s="156"/>
      <c r="C16" s="156"/>
      <c r="D16" s="29" t="s">
        <v>226</v>
      </c>
      <c r="E16" s="182" t="s">
        <v>223</v>
      </c>
      <c r="F16" s="10" t="s">
        <v>141</v>
      </c>
      <c r="G16" s="357" t="s">
        <v>148</v>
      </c>
      <c r="H16" s="330" t="s">
        <v>149</v>
      </c>
      <c r="I16" s="369" t="s">
        <v>150</v>
      </c>
      <c r="J16" s="96" t="s">
        <v>221</v>
      </c>
      <c r="K16" s="216" t="s">
        <v>142</v>
      </c>
      <c r="L16" s="157" t="s">
        <v>66</v>
      </c>
    </row>
    <row r="17" spans="1:13" s="73" customFormat="1" ht="36" customHeight="1">
      <c r="A17" s="156">
        <v>12</v>
      </c>
      <c r="B17" s="156"/>
      <c r="C17" s="156"/>
      <c r="D17" s="101" t="s">
        <v>174</v>
      </c>
      <c r="E17" s="91"/>
      <c r="F17" s="93" t="s">
        <v>12</v>
      </c>
      <c r="G17" s="135" t="s">
        <v>21</v>
      </c>
      <c r="H17" s="104" t="s">
        <v>101</v>
      </c>
      <c r="I17" s="106" t="s">
        <v>13</v>
      </c>
      <c r="J17" s="106" t="s">
        <v>24</v>
      </c>
      <c r="K17" s="110" t="s">
        <v>88</v>
      </c>
      <c r="L17" s="157" t="s">
        <v>66</v>
      </c>
      <c r="M17" s="73" t="s">
        <v>73</v>
      </c>
    </row>
    <row r="18" spans="1:12" s="73" customFormat="1" ht="36" customHeight="1">
      <c r="A18" s="156">
        <v>13</v>
      </c>
      <c r="B18" s="156"/>
      <c r="C18" s="156"/>
      <c r="D18" s="272" t="s">
        <v>208</v>
      </c>
      <c r="E18" s="344"/>
      <c r="F18" s="350" t="s">
        <v>12</v>
      </c>
      <c r="G18" s="358" t="s">
        <v>237</v>
      </c>
      <c r="H18" s="366" t="s">
        <v>188</v>
      </c>
      <c r="I18" s="371" t="s">
        <v>244</v>
      </c>
      <c r="J18" s="378" t="s">
        <v>204</v>
      </c>
      <c r="K18" s="371" t="s">
        <v>142</v>
      </c>
      <c r="L18" s="157" t="s">
        <v>66</v>
      </c>
    </row>
    <row r="19" spans="1:12" s="73" customFormat="1" ht="36" customHeight="1">
      <c r="A19" s="156">
        <v>14</v>
      </c>
      <c r="B19" s="156"/>
      <c r="C19" s="156"/>
      <c r="D19" s="339" t="s">
        <v>215</v>
      </c>
      <c r="E19" s="346" t="s">
        <v>143</v>
      </c>
      <c r="F19" s="353" t="s">
        <v>12</v>
      </c>
      <c r="G19" s="362" t="s">
        <v>218</v>
      </c>
      <c r="H19" s="281" t="s">
        <v>144</v>
      </c>
      <c r="I19" s="375" t="s">
        <v>145</v>
      </c>
      <c r="J19" s="380" t="s">
        <v>145</v>
      </c>
      <c r="K19" s="381" t="s">
        <v>250</v>
      </c>
      <c r="L19" s="157" t="s">
        <v>66</v>
      </c>
    </row>
    <row r="20" spans="1:12" s="73" customFormat="1" ht="36" customHeight="1">
      <c r="A20" s="156">
        <v>15</v>
      </c>
      <c r="B20" s="156"/>
      <c r="C20" s="156"/>
      <c r="D20" s="301" t="s">
        <v>216</v>
      </c>
      <c r="E20" s="344" t="s">
        <v>146</v>
      </c>
      <c r="F20" s="279" t="s">
        <v>12</v>
      </c>
      <c r="G20" s="337" t="s">
        <v>217</v>
      </c>
      <c r="H20" s="281" t="s">
        <v>147</v>
      </c>
      <c r="I20" s="299" t="s">
        <v>145</v>
      </c>
      <c r="J20" s="300" t="s">
        <v>145</v>
      </c>
      <c r="K20" s="284" t="s">
        <v>250</v>
      </c>
      <c r="L20" s="157" t="s">
        <v>66</v>
      </c>
    </row>
    <row r="21" spans="1:12" s="73" customFormat="1" ht="36" customHeight="1">
      <c r="A21" s="156">
        <v>16</v>
      </c>
      <c r="B21" s="156"/>
      <c r="C21" s="156"/>
      <c r="D21" s="272" t="s">
        <v>207</v>
      </c>
      <c r="E21" s="347" t="s">
        <v>96</v>
      </c>
      <c r="F21" s="279" t="s">
        <v>12</v>
      </c>
      <c r="G21" s="280" t="s">
        <v>236</v>
      </c>
      <c r="H21" s="281" t="s">
        <v>96</v>
      </c>
      <c r="I21" s="282" t="s">
        <v>34</v>
      </c>
      <c r="J21" s="283" t="s">
        <v>34</v>
      </c>
      <c r="K21" s="284" t="s">
        <v>106</v>
      </c>
      <c r="L21" s="157" t="s">
        <v>66</v>
      </c>
    </row>
    <row r="22" spans="1:12" s="73" customFormat="1" ht="36" customHeight="1">
      <c r="A22" s="156">
        <v>17</v>
      </c>
      <c r="B22" s="156"/>
      <c r="C22" s="156"/>
      <c r="D22" s="272" t="s">
        <v>212</v>
      </c>
      <c r="E22" s="295"/>
      <c r="F22" s="352" t="s">
        <v>12</v>
      </c>
      <c r="G22" s="297" t="s">
        <v>220</v>
      </c>
      <c r="H22" s="367"/>
      <c r="I22" s="374" t="s">
        <v>191</v>
      </c>
      <c r="J22" s="300" t="s">
        <v>192</v>
      </c>
      <c r="K22" s="383" t="s">
        <v>88</v>
      </c>
      <c r="L22" s="157" t="s">
        <v>66</v>
      </c>
    </row>
    <row r="23" spans="1:12" s="73" customFormat="1" ht="36" customHeight="1">
      <c r="A23" s="156">
        <v>18</v>
      </c>
      <c r="B23" s="156"/>
      <c r="C23" s="156"/>
      <c r="D23" s="11" t="s">
        <v>22</v>
      </c>
      <c r="E23" s="342" t="s">
        <v>23</v>
      </c>
      <c r="F23" s="10" t="s">
        <v>12</v>
      </c>
      <c r="G23" s="140" t="s">
        <v>91</v>
      </c>
      <c r="H23" s="104" t="s">
        <v>41</v>
      </c>
      <c r="I23" s="141" t="s">
        <v>42</v>
      </c>
      <c r="J23" s="96" t="s">
        <v>97</v>
      </c>
      <c r="K23" s="110" t="s">
        <v>88</v>
      </c>
      <c r="L23" s="157" t="s">
        <v>66</v>
      </c>
    </row>
    <row r="24" spans="1:12" s="73" customFormat="1" ht="36" customHeight="1">
      <c r="A24" s="156">
        <v>19</v>
      </c>
      <c r="B24" s="156"/>
      <c r="C24" s="156"/>
      <c r="D24" s="208" t="s">
        <v>22</v>
      </c>
      <c r="E24" s="182" t="s">
        <v>23</v>
      </c>
      <c r="F24" s="10">
        <v>3</v>
      </c>
      <c r="G24" s="11" t="s">
        <v>161</v>
      </c>
      <c r="H24" s="12"/>
      <c r="I24" s="103" t="s">
        <v>24</v>
      </c>
      <c r="J24" s="95" t="s">
        <v>97</v>
      </c>
      <c r="K24" s="110" t="s">
        <v>88</v>
      </c>
      <c r="L24" s="157" t="s">
        <v>66</v>
      </c>
    </row>
    <row r="25" spans="1:12" s="73" customFormat="1" ht="36" customHeight="1">
      <c r="A25" s="156">
        <v>20</v>
      </c>
      <c r="B25" s="156"/>
      <c r="C25" s="156"/>
      <c r="D25" s="338" t="s">
        <v>214</v>
      </c>
      <c r="E25" s="345"/>
      <c r="F25" s="351" t="s">
        <v>12</v>
      </c>
      <c r="G25" s="272" t="s">
        <v>219</v>
      </c>
      <c r="H25" s="281"/>
      <c r="I25" s="372" t="s">
        <v>194</v>
      </c>
      <c r="J25" s="379" t="s">
        <v>205</v>
      </c>
      <c r="K25" s="382" t="s">
        <v>142</v>
      </c>
      <c r="L25" s="157" t="s">
        <v>66</v>
      </c>
    </row>
    <row r="26" spans="1:12" s="73" customFormat="1" ht="36" customHeight="1">
      <c r="A26" s="156">
        <v>21</v>
      </c>
      <c r="B26" s="156"/>
      <c r="C26" s="156"/>
      <c r="D26" s="339" t="s">
        <v>209</v>
      </c>
      <c r="E26" s="345"/>
      <c r="F26" s="354" t="s">
        <v>12</v>
      </c>
      <c r="G26" s="288" t="s">
        <v>238</v>
      </c>
      <c r="H26" s="265" t="s">
        <v>158</v>
      </c>
      <c r="I26" s="376" t="s">
        <v>159</v>
      </c>
      <c r="J26" s="263"/>
      <c r="K26" s="335" t="s">
        <v>160</v>
      </c>
      <c r="L26" s="157" t="s">
        <v>66</v>
      </c>
    </row>
    <row r="27" spans="1:12" s="73" customFormat="1" ht="36" customHeight="1">
      <c r="A27" s="156">
        <v>22</v>
      </c>
      <c r="B27" s="156"/>
      <c r="C27" s="156"/>
      <c r="D27" s="340" t="s">
        <v>210</v>
      </c>
      <c r="E27" s="345"/>
      <c r="F27" s="325" t="s">
        <v>12</v>
      </c>
      <c r="G27" s="363" t="s">
        <v>239</v>
      </c>
      <c r="H27" s="368"/>
      <c r="I27" s="377" t="s">
        <v>193</v>
      </c>
      <c r="J27" s="283" t="s">
        <v>205</v>
      </c>
      <c r="K27" s="384" t="s">
        <v>142</v>
      </c>
      <c r="L27" s="157" t="s">
        <v>66</v>
      </c>
    </row>
    <row r="28" spans="1:12" s="73" customFormat="1" ht="36" customHeight="1">
      <c r="A28" s="156">
        <v>23</v>
      </c>
      <c r="B28" s="156"/>
      <c r="C28" s="156"/>
      <c r="D28" s="215" t="s">
        <v>164</v>
      </c>
      <c r="E28" s="21"/>
      <c r="F28" s="93" t="s">
        <v>12</v>
      </c>
      <c r="G28" s="309" t="s">
        <v>233</v>
      </c>
      <c r="H28" s="265" t="s">
        <v>158</v>
      </c>
      <c r="I28" s="289" t="s">
        <v>159</v>
      </c>
      <c r="J28" s="263" t="s">
        <v>163</v>
      </c>
      <c r="K28" s="290" t="s">
        <v>160</v>
      </c>
      <c r="L28" s="157" t="s">
        <v>66</v>
      </c>
    </row>
    <row r="29" spans="1:12" s="73" customFormat="1" ht="36" customHeight="1">
      <c r="A29" s="156">
        <v>24</v>
      </c>
      <c r="B29" s="156"/>
      <c r="C29" s="156"/>
      <c r="D29" s="272" t="s">
        <v>206</v>
      </c>
      <c r="E29" s="341"/>
      <c r="F29" s="349" t="s">
        <v>12</v>
      </c>
      <c r="G29" s="356" t="s">
        <v>235</v>
      </c>
      <c r="H29" s="265" t="s">
        <v>162</v>
      </c>
      <c r="I29" s="262" t="s">
        <v>163</v>
      </c>
      <c r="J29" s="263" t="s">
        <v>163</v>
      </c>
      <c r="K29" s="290" t="s">
        <v>160</v>
      </c>
      <c r="L29" s="157" t="s">
        <v>66</v>
      </c>
    </row>
    <row r="30" spans="1:12" s="73" customFormat="1" ht="36" customHeight="1">
      <c r="A30" s="156">
        <v>25</v>
      </c>
      <c r="B30" s="156"/>
      <c r="C30" s="156"/>
      <c r="D30" s="29" t="s">
        <v>109</v>
      </c>
      <c r="E30" s="21"/>
      <c r="F30" s="30" t="s">
        <v>12</v>
      </c>
      <c r="G30" s="360" t="s">
        <v>94</v>
      </c>
      <c r="H30" s="72"/>
      <c r="I30" s="152" t="s">
        <v>95</v>
      </c>
      <c r="J30" s="214" t="s">
        <v>24</v>
      </c>
      <c r="K30" s="110" t="s">
        <v>88</v>
      </c>
      <c r="L30" s="157" t="s">
        <v>66</v>
      </c>
    </row>
    <row r="31" spans="1:12" s="73" customFormat="1" ht="36" customHeight="1">
      <c r="A31" s="156">
        <v>26</v>
      </c>
      <c r="B31" s="156"/>
      <c r="C31" s="156"/>
      <c r="D31" s="98" t="s">
        <v>241</v>
      </c>
      <c r="E31" s="91"/>
      <c r="F31" s="191" t="s">
        <v>12</v>
      </c>
      <c r="G31" s="208" t="s">
        <v>40</v>
      </c>
      <c r="H31" s="104"/>
      <c r="I31" s="106" t="s">
        <v>13</v>
      </c>
      <c r="J31" s="106" t="s">
        <v>15</v>
      </c>
      <c r="K31" s="94" t="s">
        <v>88</v>
      </c>
      <c r="L31" s="157" t="s">
        <v>66</v>
      </c>
    </row>
    <row r="32" spans="1:12" s="73" customFormat="1" ht="36" customHeight="1">
      <c r="A32" s="156">
        <v>27</v>
      </c>
      <c r="B32" s="156"/>
      <c r="C32" s="156"/>
      <c r="D32" s="75" t="s">
        <v>177</v>
      </c>
      <c r="E32" s="193"/>
      <c r="F32" s="30" t="s">
        <v>12</v>
      </c>
      <c r="G32" s="169" t="s">
        <v>89</v>
      </c>
      <c r="H32" s="151" t="s">
        <v>168</v>
      </c>
      <c r="I32" s="373" t="s">
        <v>13</v>
      </c>
      <c r="J32" s="12" t="s">
        <v>15</v>
      </c>
      <c r="K32" s="110" t="s">
        <v>88</v>
      </c>
      <c r="L32" s="157" t="s">
        <v>66</v>
      </c>
    </row>
    <row r="33" spans="1:12" s="73" customFormat="1" ht="36" customHeight="1">
      <c r="A33" s="156">
        <v>28</v>
      </c>
      <c r="B33" s="156"/>
      <c r="C33" s="156"/>
      <c r="D33" s="101" t="s">
        <v>246</v>
      </c>
      <c r="E33" s="91"/>
      <c r="F33" s="93" t="s">
        <v>12</v>
      </c>
      <c r="G33" s="11" t="s">
        <v>103</v>
      </c>
      <c r="H33" s="365"/>
      <c r="I33" s="211" t="s">
        <v>13</v>
      </c>
      <c r="J33" s="12" t="s">
        <v>15</v>
      </c>
      <c r="K33" s="94" t="s">
        <v>88</v>
      </c>
      <c r="L33" s="157" t="s">
        <v>66</v>
      </c>
    </row>
    <row r="34" spans="1:12" s="73" customFormat="1" ht="36" customHeight="1">
      <c r="A34" s="156">
        <v>29</v>
      </c>
      <c r="B34" s="156"/>
      <c r="C34" s="156"/>
      <c r="D34" s="101" t="s">
        <v>247</v>
      </c>
      <c r="E34" s="21" t="s">
        <v>234</v>
      </c>
      <c r="F34" s="93" t="s">
        <v>12</v>
      </c>
      <c r="G34" s="105" t="s">
        <v>155</v>
      </c>
      <c r="H34" s="126" t="s">
        <v>156</v>
      </c>
      <c r="I34" s="142" t="s">
        <v>157</v>
      </c>
      <c r="J34" s="127" t="s">
        <v>249</v>
      </c>
      <c r="K34" s="110" t="s">
        <v>106</v>
      </c>
      <c r="L34" s="157" t="s">
        <v>66</v>
      </c>
    </row>
    <row r="35" spans="1:12" s="73" customFormat="1" ht="36" customHeight="1">
      <c r="A35" s="156">
        <v>30</v>
      </c>
      <c r="B35" s="156"/>
      <c r="C35" s="156"/>
      <c r="D35" s="98" t="s">
        <v>108</v>
      </c>
      <c r="E35" s="92" t="s">
        <v>228</v>
      </c>
      <c r="F35" s="114" t="s">
        <v>12</v>
      </c>
      <c r="G35" s="135" t="s">
        <v>84</v>
      </c>
      <c r="H35" s="97" t="s">
        <v>36</v>
      </c>
      <c r="I35" s="12" t="s">
        <v>37</v>
      </c>
      <c r="J35" s="96" t="s">
        <v>196</v>
      </c>
      <c r="K35" s="308" t="s">
        <v>88</v>
      </c>
      <c r="L35" s="157" t="s">
        <v>66</v>
      </c>
    </row>
    <row r="36" spans="1:12" s="73" customFormat="1" ht="36" customHeight="1">
      <c r="A36" s="156">
        <v>31</v>
      </c>
      <c r="B36" s="156"/>
      <c r="C36" s="156"/>
      <c r="D36" s="116" t="s">
        <v>225</v>
      </c>
      <c r="E36" s="92" t="s">
        <v>227</v>
      </c>
      <c r="F36" s="93" t="s">
        <v>118</v>
      </c>
      <c r="G36" s="105" t="s">
        <v>155</v>
      </c>
      <c r="H36" s="126" t="s">
        <v>156</v>
      </c>
      <c r="I36" s="142" t="s">
        <v>157</v>
      </c>
      <c r="J36" s="127" t="s">
        <v>249</v>
      </c>
      <c r="K36" s="128" t="s">
        <v>92</v>
      </c>
      <c r="L36" s="157" t="s">
        <v>66</v>
      </c>
    </row>
    <row r="37" spans="1:12" s="73" customFormat="1" ht="36" customHeight="1">
      <c r="A37" s="156">
        <v>32</v>
      </c>
      <c r="B37" s="156"/>
      <c r="C37" s="156"/>
      <c r="D37" s="116" t="s">
        <v>230</v>
      </c>
      <c r="E37" s="96" t="s">
        <v>224</v>
      </c>
      <c r="F37" s="136" t="s">
        <v>39</v>
      </c>
      <c r="G37" s="137" t="s">
        <v>152</v>
      </c>
      <c r="H37" s="138" t="s">
        <v>153</v>
      </c>
      <c r="I37" s="139" t="s">
        <v>154</v>
      </c>
      <c r="J37" s="127" t="s">
        <v>249</v>
      </c>
      <c r="K37" s="128" t="s">
        <v>92</v>
      </c>
      <c r="L37" s="157" t="s">
        <v>66</v>
      </c>
    </row>
    <row r="38" spans="1:12" s="73" customFormat="1" ht="36" customHeight="1">
      <c r="A38" s="156">
        <v>33</v>
      </c>
      <c r="B38" s="156"/>
      <c r="C38" s="156"/>
      <c r="D38" s="272" t="s">
        <v>211</v>
      </c>
      <c r="E38" s="273"/>
      <c r="F38" s="287" t="s">
        <v>12</v>
      </c>
      <c r="G38" s="280" t="s">
        <v>240</v>
      </c>
      <c r="H38" s="292"/>
      <c r="I38" s="293" t="s">
        <v>44</v>
      </c>
      <c r="J38" s="294" t="s">
        <v>14</v>
      </c>
      <c r="K38" s="284" t="s">
        <v>88</v>
      </c>
      <c r="L38" s="157" t="s">
        <v>66</v>
      </c>
    </row>
    <row r="39" spans="1:12" s="73" customFormat="1" ht="36" customHeight="1">
      <c r="A39" s="156">
        <v>34</v>
      </c>
      <c r="B39" s="156"/>
      <c r="C39" s="156"/>
      <c r="D39" s="98" t="s">
        <v>175</v>
      </c>
      <c r="E39" s="91"/>
      <c r="F39" s="119" t="s">
        <v>12</v>
      </c>
      <c r="G39" s="305" t="s">
        <v>148</v>
      </c>
      <c r="H39" s="188" t="s">
        <v>149</v>
      </c>
      <c r="I39" s="307" t="s">
        <v>150</v>
      </c>
      <c r="J39" s="307" t="s">
        <v>221</v>
      </c>
      <c r="K39" s="336" t="s">
        <v>151</v>
      </c>
      <c r="L39" s="157" t="s">
        <v>66</v>
      </c>
    </row>
    <row r="40" spans="1:12" s="73" customFormat="1" ht="36" customHeight="1">
      <c r="A40" s="156">
        <v>35</v>
      </c>
      <c r="B40" s="156"/>
      <c r="C40" s="156"/>
      <c r="D40" s="98" t="s">
        <v>110</v>
      </c>
      <c r="E40" s="92"/>
      <c r="F40" s="114" t="s">
        <v>12</v>
      </c>
      <c r="G40" s="102" t="s">
        <v>93</v>
      </c>
      <c r="H40" s="97"/>
      <c r="I40" s="103" t="s">
        <v>13</v>
      </c>
      <c r="J40" s="95" t="s">
        <v>24</v>
      </c>
      <c r="K40" s="110" t="s">
        <v>88</v>
      </c>
      <c r="L40" s="157" t="s">
        <v>66</v>
      </c>
    </row>
    <row r="41" spans="1:12" s="73" customFormat="1" ht="36" customHeight="1">
      <c r="A41" s="156">
        <v>36</v>
      </c>
      <c r="B41" s="156"/>
      <c r="C41" s="156"/>
      <c r="D41" s="101" t="s">
        <v>170</v>
      </c>
      <c r="E41" s="91"/>
      <c r="F41" s="279" t="s">
        <v>12</v>
      </c>
      <c r="G41" s="359" t="s">
        <v>236</v>
      </c>
      <c r="H41" s="281" t="s">
        <v>96</v>
      </c>
      <c r="I41" s="282" t="s">
        <v>76</v>
      </c>
      <c r="J41" s="283" t="s">
        <v>34</v>
      </c>
      <c r="K41" s="381" t="s">
        <v>106</v>
      </c>
      <c r="L41" s="157" t="s">
        <v>66</v>
      </c>
    </row>
    <row r="42" spans="1:12" s="73" customFormat="1" ht="36" customHeight="1">
      <c r="A42" s="156">
        <v>37</v>
      </c>
      <c r="B42" s="156"/>
      <c r="C42" s="156"/>
      <c r="D42" s="98" t="s">
        <v>173</v>
      </c>
      <c r="E42" s="91"/>
      <c r="F42" s="119" t="s">
        <v>12</v>
      </c>
      <c r="G42" s="98" t="s">
        <v>112</v>
      </c>
      <c r="H42" s="118"/>
      <c r="I42" s="132" t="s">
        <v>15</v>
      </c>
      <c r="J42" s="96" t="s">
        <v>15</v>
      </c>
      <c r="K42" s="110" t="s">
        <v>88</v>
      </c>
      <c r="L42" s="157" t="s">
        <v>66</v>
      </c>
    </row>
    <row r="43" spans="1:12" s="73" customFormat="1" ht="36" customHeight="1">
      <c r="A43" s="156">
        <v>38</v>
      </c>
      <c r="B43" s="156"/>
      <c r="C43" s="156"/>
      <c r="D43" s="98" t="s">
        <v>111</v>
      </c>
      <c r="E43" s="96"/>
      <c r="F43" s="114" t="s">
        <v>12</v>
      </c>
      <c r="G43" s="361" t="s">
        <v>43</v>
      </c>
      <c r="H43" s="158"/>
      <c r="I43" s="152" t="s">
        <v>13</v>
      </c>
      <c r="J43" s="159" t="s">
        <v>37</v>
      </c>
      <c r="K43" s="113" t="s">
        <v>88</v>
      </c>
      <c r="L43" s="157" t="s">
        <v>66</v>
      </c>
    </row>
    <row r="44" spans="1:12" s="74" customFormat="1" ht="30" customHeight="1">
      <c r="A44" s="77"/>
      <c r="B44" s="77"/>
      <c r="C44" s="77"/>
      <c r="D44" s="78"/>
      <c r="E44" s="15"/>
      <c r="F44" s="79"/>
      <c r="G44" s="78"/>
      <c r="H44" s="72"/>
      <c r="I44" s="72"/>
      <c r="J44" s="15"/>
      <c r="K44" s="15"/>
      <c r="L44" s="80"/>
    </row>
    <row r="45" spans="1:11" s="73" customFormat="1" ht="39.75" customHeight="1">
      <c r="A45" s="81"/>
      <c r="B45" s="81"/>
      <c r="C45" s="81"/>
      <c r="D45" s="16" t="s">
        <v>16</v>
      </c>
      <c r="E45" s="82"/>
      <c r="F45" s="82"/>
      <c r="G45" s="82"/>
      <c r="H45" s="82"/>
      <c r="I45" s="17" t="s">
        <v>184</v>
      </c>
      <c r="J45" s="83"/>
      <c r="K45" s="84"/>
    </row>
    <row r="46" spans="1:11" s="73" customFormat="1" ht="39.75" customHeight="1">
      <c r="A46" s="81"/>
      <c r="B46" s="81"/>
      <c r="C46" s="81"/>
      <c r="D46" s="16" t="s">
        <v>17</v>
      </c>
      <c r="E46" s="82"/>
      <c r="F46" s="82"/>
      <c r="G46" s="82"/>
      <c r="H46" s="82"/>
      <c r="I46" s="17" t="s">
        <v>18</v>
      </c>
      <c r="J46" s="83"/>
      <c r="K46" s="84"/>
    </row>
    <row r="47" spans="1:11" s="73" customFormat="1" ht="39.75" customHeight="1">
      <c r="A47" s="81"/>
      <c r="B47" s="81" t="s">
        <v>77</v>
      </c>
      <c r="C47" s="81"/>
      <c r="D47" s="16" t="s">
        <v>78</v>
      </c>
      <c r="E47" s="82"/>
      <c r="F47" s="82"/>
      <c r="G47" s="82"/>
      <c r="H47" s="82"/>
      <c r="I47" s="17" t="s">
        <v>119</v>
      </c>
      <c r="J47" s="83"/>
      <c r="K47" s="84"/>
    </row>
    <row r="48" spans="1:11" s="86" customFormat="1" ht="12.75">
      <c r="A48" s="85"/>
      <c r="B48" s="85"/>
      <c r="C48" s="85"/>
      <c r="I48" s="87"/>
      <c r="J48" s="87"/>
      <c r="K48" s="88"/>
    </row>
    <row r="49" spans="1:11" s="86" customFormat="1" ht="12.75">
      <c r="A49" s="85"/>
      <c r="B49" s="85"/>
      <c r="C49" s="85"/>
      <c r="I49" s="87"/>
      <c r="J49" s="87"/>
      <c r="K49" s="88"/>
    </row>
    <row r="50" spans="1:11" s="86" customFormat="1" ht="12.75">
      <c r="A50" s="85"/>
      <c r="B50" s="85"/>
      <c r="C50" s="85"/>
      <c r="I50" s="87"/>
      <c r="J50" s="87"/>
      <c r="K50" s="88"/>
    </row>
    <row r="51" spans="1:11" s="86" customFormat="1" ht="12.75">
      <c r="A51" s="85"/>
      <c r="B51" s="85"/>
      <c r="C51" s="85"/>
      <c r="I51" s="87"/>
      <c r="J51" s="87"/>
      <c r="K51" s="88"/>
    </row>
    <row r="52" spans="1:11" s="86" customFormat="1" ht="12.75">
      <c r="A52" s="85"/>
      <c r="B52" s="85"/>
      <c r="C52" s="85"/>
      <c r="I52" s="87"/>
      <c r="J52" s="87"/>
      <c r="K52" s="88"/>
    </row>
    <row r="53" spans="1:11" s="86" customFormat="1" ht="12.75">
      <c r="A53" s="85"/>
      <c r="B53" s="85"/>
      <c r="C53" s="85"/>
      <c r="I53" s="87"/>
      <c r="J53" s="87"/>
      <c r="K53" s="88"/>
    </row>
    <row r="54" spans="1:11" s="86" customFormat="1" ht="12.75">
      <c r="A54" s="85"/>
      <c r="B54" s="85"/>
      <c r="C54" s="85"/>
      <c r="I54" s="87"/>
      <c r="J54" s="87"/>
      <c r="K54" s="88"/>
    </row>
    <row r="55" spans="1:11" s="86" customFormat="1" ht="12.75">
      <c r="A55" s="85"/>
      <c r="B55" s="85"/>
      <c r="C55" s="85"/>
      <c r="I55" s="87"/>
      <c r="J55" s="87"/>
      <c r="K55" s="88"/>
    </row>
    <row r="56" spans="1:11" s="86" customFormat="1" ht="12.75">
      <c r="A56" s="85"/>
      <c r="B56" s="85"/>
      <c r="C56" s="85"/>
      <c r="I56" s="87"/>
      <c r="J56" s="87"/>
      <c r="K56" s="88"/>
    </row>
    <row r="57" spans="1:11" s="86" customFormat="1" ht="12.75">
      <c r="A57" s="85"/>
      <c r="B57" s="85"/>
      <c r="C57" s="85"/>
      <c r="I57" s="87"/>
      <c r="J57" s="87"/>
      <c r="K57" s="88"/>
    </row>
    <row r="58" spans="1:11" s="86" customFormat="1" ht="12.75">
      <c r="A58" s="85"/>
      <c r="B58" s="85"/>
      <c r="C58" s="85"/>
      <c r="I58" s="87"/>
      <c r="J58" s="87"/>
      <c r="K58" s="88"/>
    </row>
    <row r="59" spans="1:11" s="86" customFormat="1" ht="12.75">
      <c r="A59" s="85"/>
      <c r="B59" s="85"/>
      <c r="C59" s="85"/>
      <c r="I59" s="87"/>
      <c r="J59" s="87"/>
      <c r="K59" s="88"/>
    </row>
    <row r="60" spans="1:11" s="86" customFormat="1" ht="12.75">
      <c r="A60" s="85"/>
      <c r="B60" s="85"/>
      <c r="C60" s="85"/>
      <c r="I60" s="87"/>
      <c r="J60" s="87"/>
      <c r="K60" s="88"/>
    </row>
    <row r="61" spans="1:11" s="86" customFormat="1" ht="12.75">
      <c r="A61" s="85"/>
      <c r="B61" s="85"/>
      <c r="C61" s="85"/>
      <c r="I61" s="87"/>
      <c r="J61" s="87"/>
      <c r="K61" s="88"/>
    </row>
    <row r="62" spans="1:11" s="86" customFormat="1" ht="12.75">
      <c r="A62" s="85"/>
      <c r="B62" s="85"/>
      <c r="C62" s="85"/>
      <c r="I62" s="87"/>
      <c r="J62" s="87"/>
      <c r="K62" s="88"/>
    </row>
    <row r="63" spans="1:11" s="86" customFormat="1" ht="12.75">
      <c r="A63" s="85"/>
      <c r="B63" s="85"/>
      <c r="C63" s="85"/>
      <c r="I63" s="87"/>
      <c r="J63" s="87"/>
      <c r="K63" s="88"/>
    </row>
    <row r="64" spans="1:11" s="86" customFormat="1" ht="12.75">
      <c r="A64" s="85"/>
      <c r="B64" s="85"/>
      <c r="C64" s="85"/>
      <c r="I64" s="87"/>
      <c r="J64" s="87"/>
      <c r="K64" s="88"/>
    </row>
    <row r="65" spans="1:11" s="86" customFormat="1" ht="12.75">
      <c r="A65" s="85"/>
      <c r="B65" s="85"/>
      <c r="C65" s="85"/>
      <c r="I65" s="87"/>
      <c r="J65" s="87"/>
      <c r="K65" s="88"/>
    </row>
    <row r="66" spans="1:11" s="86" customFormat="1" ht="12.75">
      <c r="A66" s="85"/>
      <c r="B66" s="85"/>
      <c r="C66" s="85"/>
      <c r="I66" s="87"/>
      <c r="J66" s="87"/>
      <c r="K66" s="88"/>
    </row>
    <row r="67" spans="1:11" s="86" customFormat="1" ht="12.75">
      <c r="A67" s="85"/>
      <c r="B67" s="85"/>
      <c r="C67" s="85"/>
      <c r="I67" s="87"/>
      <c r="J67" s="87"/>
      <c r="K67" s="88"/>
    </row>
    <row r="68" spans="1:11" s="86" customFormat="1" ht="12.75">
      <c r="A68" s="85"/>
      <c r="B68" s="85"/>
      <c r="C68" s="85"/>
      <c r="I68" s="87"/>
      <c r="J68" s="87"/>
      <c r="K68" s="88"/>
    </row>
    <row r="69" spans="1:11" s="86" customFormat="1" ht="12.75">
      <c r="A69" s="85"/>
      <c r="B69" s="85"/>
      <c r="C69" s="85"/>
      <c r="I69" s="87"/>
      <c r="J69" s="87"/>
      <c r="K69" s="88"/>
    </row>
    <row r="70" spans="1:11" s="86" customFormat="1" ht="12.75">
      <c r="A70" s="85"/>
      <c r="B70" s="85"/>
      <c r="C70" s="85"/>
      <c r="I70" s="87"/>
      <c r="J70" s="87"/>
      <c r="K70" s="88"/>
    </row>
    <row r="71" spans="1:11" s="86" customFormat="1" ht="12.75">
      <c r="A71" s="85"/>
      <c r="B71" s="85"/>
      <c r="C71" s="85"/>
      <c r="I71" s="87"/>
      <c r="J71" s="87"/>
      <c r="K71" s="88"/>
    </row>
    <row r="72" spans="1:11" s="86" customFormat="1" ht="12.75">
      <c r="A72" s="85"/>
      <c r="B72" s="85"/>
      <c r="C72" s="85"/>
      <c r="I72" s="87"/>
      <c r="J72" s="87"/>
      <c r="K72" s="88"/>
    </row>
    <row r="73" spans="1:11" s="86" customFormat="1" ht="12.75">
      <c r="A73" s="85"/>
      <c r="B73" s="85"/>
      <c r="C73" s="85"/>
      <c r="I73" s="87"/>
      <c r="J73" s="87"/>
      <c r="K73" s="88"/>
    </row>
    <row r="74" spans="1:11" s="86" customFormat="1" ht="12.75">
      <c r="A74" s="85"/>
      <c r="B74" s="85"/>
      <c r="C74" s="85"/>
      <c r="I74" s="87"/>
      <c r="J74" s="87"/>
      <c r="K74" s="88"/>
    </row>
    <row r="75" spans="1:11" s="86" customFormat="1" ht="12.75">
      <c r="A75" s="85"/>
      <c r="B75" s="85"/>
      <c r="C75" s="85"/>
      <c r="I75" s="87"/>
      <c r="J75" s="87"/>
      <c r="K75" s="88"/>
    </row>
    <row r="76" spans="1:11" s="86" customFormat="1" ht="12.75">
      <c r="A76" s="85"/>
      <c r="B76" s="85"/>
      <c r="C76" s="85"/>
      <c r="I76" s="87"/>
      <c r="J76" s="87"/>
      <c r="K76" s="88"/>
    </row>
    <row r="77" spans="1:11" s="86" customFormat="1" ht="12.75">
      <c r="A77" s="85"/>
      <c r="B77" s="85"/>
      <c r="C77" s="85"/>
      <c r="I77" s="87"/>
      <c r="J77" s="87"/>
      <c r="K77" s="88"/>
    </row>
    <row r="78" spans="1:11" s="86" customFormat="1" ht="12.75">
      <c r="A78" s="85"/>
      <c r="B78" s="85"/>
      <c r="C78" s="85"/>
      <c r="I78" s="87"/>
      <c r="J78" s="87"/>
      <c r="K78" s="88"/>
    </row>
    <row r="79" spans="1:11" s="86" customFormat="1" ht="12.75">
      <c r="A79" s="85"/>
      <c r="B79" s="85"/>
      <c r="C79" s="85"/>
      <c r="I79" s="87"/>
      <c r="J79" s="87"/>
      <c r="K79" s="88"/>
    </row>
    <row r="80" spans="1:11" s="86" customFormat="1" ht="12.75">
      <c r="A80" s="85"/>
      <c r="B80" s="85"/>
      <c r="C80" s="85"/>
      <c r="I80" s="87"/>
      <c r="J80" s="87"/>
      <c r="K80" s="88"/>
    </row>
    <row r="81" spans="1:11" s="86" customFormat="1" ht="12.75">
      <c r="A81" s="85"/>
      <c r="B81" s="85"/>
      <c r="C81" s="85"/>
      <c r="I81" s="87"/>
      <c r="J81" s="87"/>
      <c r="K81" s="88"/>
    </row>
    <row r="82" spans="1:11" s="86" customFormat="1" ht="12.75">
      <c r="A82" s="85"/>
      <c r="B82" s="85"/>
      <c r="C82" s="85"/>
      <c r="I82" s="87"/>
      <c r="J82" s="87"/>
      <c r="K82" s="88"/>
    </row>
    <row r="83" spans="1:11" s="86" customFormat="1" ht="12.75">
      <c r="A83" s="85"/>
      <c r="B83" s="85"/>
      <c r="C83" s="85"/>
      <c r="I83" s="87"/>
      <c r="J83" s="87"/>
      <c r="K83" s="88"/>
    </row>
    <row r="84" spans="1:11" s="86" customFormat="1" ht="12.75">
      <c r="A84" s="85"/>
      <c r="B84" s="85"/>
      <c r="C84" s="85"/>
      <c r="I84" s="87"/>
      <c r="J84" s="87"/>
      <c r="K84" s="88"/>
    </row>
    <row r="85" spans="1:11" s="86" customFormat="1" ht="12.75">
      <c r="A85" s="85"/>
      <c r="B85" s="85"/>
      <c r="C85" s="85"/>
      <c r="I85" s="87"/>
      <c r="J85" s="87"/>
      <c r="K85" s="88"/>
    </row>
    <row r="86" spans="1:11" s="86" customFormat="1" ht="12.75">
      <c r="A86" s="85"/>
      <c r="B86" s="85"/>
      <c r="C86" s="85"/>
      <c r="I86" s="87"/>
      <c r="J86" s="87"/>
      <c r="K86" s="88"/>
    </row>
    <row r="87" spans="1:11" s="86" customFormat="1" ht="12.75">
      <c r="A87" s="85"/>
      <c r="B87" s="85"/>
      <c r="C87" s="85"/>
      <c r="I87" s="87"/>
      <c r="J87" s="87"/>
      <c r="K87" s="88"/>
    </row>
    <row r="88" spans="1:11" s="86" customFormat="1" ht="12.75">
      <c r="A88" s="85"/>
      <c r="B88" s="85"/>
      <c r="C88" s="85"/>
      <c r="I88" s="87"/>
      <c r="J88" s="87"/>
      <c r="K88" s="88"/>
    </row>
    <row r="89" spans="1:11" s="86" customFormat="1" ht="12.75">
      <c r="A89" s="85"/>
      <c r="B89" s="85"/>
      <c r="C89" s="85"/>
      <c r="I89" s="87"/>
      <c r="J89" s="87"/>
      <c r="K89" s="88"/>
    </row>
    <row r="90" spans="1:11" s="86" customFormat="1" ht="12.75">
      <c r="A90" s="85"/>
      <c r="B90" s="85"/>
      <c r="C90" s="85"/>
      <c r="I90" s="87"/>
      <c r="J90" s="87"/>
      <c r="K90" s="88"/>
    </row>
    <row r="91" spans="1:11" s="86" customFormat="1" ht="12.75">
      <c r="A91" s="85"/>
      <c r="B91" s="85"/>
      <c r="C91" s="85"/>
      <c r="I91" s="87"/>
      <c r="J91" s="87"/>
      <c r="K91" s="88"/>
    </row>
    <row r="92" spans="1:11" s="86" customFormat="1" ht="12.75">
      <c r="A92" s="85"/>
      <c r="B92" s="85"/>
      <c r="C92" s="85"/>
      <c r="I92" s="87"/>
      <c r="J92" s="87"/>
      <c r="K92" s="88"/>
    </row>
    <row r="93" spans="1:11" s="86" customFormat="1" ht="12.75">
      <c r="A93" s="85"/>
      <c r="B93" s="85"/>
      <c r="C93" s="85"/>
      <c r="I93" s="87"/>
      <c r="J93" s="87"/>
      <c r="K93" s="88"/>
    </row>
    <row r="94" spans="1:11" s="86" customFormat="1" ht="12.75">
      <c r="A94" s="85"/>
      <c r="B94" s="85"/>
      <c r="C94" s="85"/>
      <c r="I94" s="87"/>
      <c r="J94" s="87"/>
      <c r="K94" s="88"/>
    </row>
    <row r="95" spans="1:11" s="86" customFormat="1" ht="12.75">
      <c r="A95" s="85"/>
      <c r="B95" s="85"/>
      <c r="C95" s="85"/>
      <c r="I95" s="87"/>
      <c r="J95" s="87"/>
      <c r="K95" s="88"/>
    </row>
    <row r="96" spans="1:11" s="86" customFormat="1" ht="12.75">
      <c r="A96" s="85"/>
      <c r="B96" s="85"/>
      <c r="C96" s="85"/>
      <c r="I96" s="87"/>
      <c r="J96" s="87"/>
      <c r="K96" s="88"/>
    </row>
    <row r="97" spans="1:11" s="86" customFormat="1" ht="12.75">
      <c r="A97" s="85"/>
      <c r="B97" s="85"/>
      <c r="C97" s="85"/>
      <c r="I97" s="87"/>
      <c r="J97" s="87"/>
      <c r="K97" s="88"/>
    </row>
    <row r="98" spans="1:11" s="86" customFormat="1" ht="12.75">
      <c r="A98" s="85"/>
      <c r="B98" s="85"/>
      <c r="C98" s="85"/>
      <c r="I98" s="87"/>
      <c r="J98" s="87"/>
      <c r="K98" s="88"/>
    </row>
    <row r="99" spans="1:11" s="86" customFormat="1" ht="12.75">
      <c r="A99" s="85"/>
      <c r="B99" s="85"/>
      <c r="C99" s="85"/>
      <c r="I99" s="87"/>
      <c r="J99" s="87"/>
      <c r="K99" s="88"/>
    </row>
    <row r="100" spans="1:11" s="86" customFormat="1" ht="12.75">
      <c r="A100" s="85"/>
      <c r="B100" s="85"/>
      <c r="C100" s="85"/>
      <c r="I100" s="87"/>
      <c r="J100" s="87"/>
      <c r="K100" s="88"/>
    </row>
    <row r="101" spans="1:11" s="86" customFormat="1" ht="12.75">
      <c r="A101" s="85"/>
      <c r="B101" s="85"/>
      <c r="C101" s="85"/>
      <c r="I101" s="87"/>
      <c r="J101" s="87"/>
      <c r="K101" s="88"/>
    </row>
    <row r="102" spans="1:11" s="86" customFormat="1" ht="12.75">
      <c r="A102" s="85"/>
      <c r="B102" s="85"/>
      <c r="C102" s="85"/>
      <c r="I102" s="87"/>
      <c r="J102" s="87"/>
      <c r="K102" s="88"/>
    </row>
    <row r="103" spans="1:11" s="86" customFormat="1" ht="12.75">
      <c r="A103" s="85"/>
      <c r="B103" s="85"/>
      <c r="C103" s="85"/>
      <c r="I103" s="87"/>
      <c r="J103" s="87"/>
      <c r="K103" s="88"/>
    </row>
    <row r="104" spans="1:11" s="86" customFormat="1" ht="12.75">
      <c r="A104" s="85"/>
      <c r="B104" s="85"/>
      <c r="C104" s="85"/>
      <c r="I104" s="87"/>
      <c r="J104" s="87"/>
      <c r="K104" s="88"/>
    </row>
    <row r="105" spans="1:11" s="86" customFormat="1" ht="12.75">
      <c r="A105" s="85"/>
      <c r="B105" s="85"/>
      <c r="C105" s="85"/>
      <c r="I105" s="87"/>
      <c r="J105" s="87"/>
      <c r="K105" s="88"/>
    </row>
    <row r="106" spans="1:11" s="86" customFormat="1" ht="12.75">
      <c r="A106" s="85"/>
      <c r="B106" s="85"/>
      <c r="C106" s="85"/>
      <c r="I106" s="87"/>
      <c r="J106" s="87"/>
      <c r="K106" s="88"/>
    </row>
    <row r="107" spans="1:11" s="86" customFormat="1" ht="12.75">
      <c r="A107" s="85"/>
      <c r="B107" s="85"/>
      <c r="C107" s="85"/>
      <c r="I107" s="87"/>
      <c r="J107" s="87"/>
      <c r="K107" s="88"/>
    </row>
    <row r="108" spans="1:11" s="86" customFormat="1" ht="12.75">
      <c r="A108" s="85"/>
      <c r="B108" s="85"/>
      <c r="C108" s="85"/>
      <c r="I108" s="87"/>
      <c r="J108" s="87"/>
      <c r="K108" s="88"/>
    </row>
    <row r="109" spans="1:11" s="86" customFormat="1" ht="12.75">
      <c r="A109" s="85"/>
      <c r="B109" s="85"/>
      <c r="C109" s="85"/>
      <c r="I109" s="87"/>
      <c r="J109" s="87"/>
      <c r="K109" s="88"/>
    </row>
    <row r="110" spans="1:11" s="86" customFormat="1" ht="12.75">
      <c r="A110" s="85"/>
      <c r="B110" s="85"/>
      <c r="C110" s="85"/>
      <c r="I110" s="87"/>
      <c r="J110" s="87"/>
      <c r="K110" s="88"/>
    </row>
    <row r="111" spans="1:11" s="86" customFormat="1" ht="12.75">
      <c r="A111" s="85"/>
      <c r="B111" s="85"/>
      <c r="C111" s="85"/>
      <c r="I111" s="87"/>
      <c r="J111" s="87"/>
      <c r="K111" s="88"/>
    </row>
    <row r="112" spans="1:11" s="86" customFormat="1" ht="12.75">
      <c r="A112" s="85"/>
      <c r="B112" s="85"/>
      <c r="C112" s="85"/>
      <c r="I112" s="87"/>
      <c r="J112" s="87"/>
      <c r="K112" s="88"/>
    </row>
    <row r="113" spans="1:11" s="86" customFormat="1" ht="12.75">
      <c r="A113" s="85"/>
      <c r="B113" s="85"/>
      <c r="C113" s="85"/>
      <c r="I113" s="87"/>
      <c r="J113" s="87"/>
      <c r="K113" s="88"/>
    </row>
    <row r="114" spans="1:11" s="86" customFormat="1" ht="12.75">
      <c r="A114" s="85"/>
      <c r="B114" s="85"/>
      <c r="C114" s="85"/>
      <c r="I114" s="87"/>
      <c r="J114" s="87"/>
      <c r="K114" s="88"/>
    </row>
    <row r="115" spans="1:11" s="86" customFormat="1" ht="12.75">
      <c r="A115" s="85"/>
      <c r="B115" s="85"/>
      <c r="C115" s="85"/>
      <c r="I115" s="87"/>
      <c r="J115" s="87"/>
      <c r="K115" s="88"/>
    </row>
    <row r="116" spans="1:11" s="86" customFormat="1" ht="12.75">
      <c r="A116" s="85"/>
      <c r="B116" s="85"/>
      <c r="C116" s="85"/>
      <c r="I116" s="87"/>
      <c r="J116" s="87"/>
      <c r="K116" s="88"/>
    </row>
    <row r="117" spans="1:11" s="86" customFormat="1" ht="12.75">
      <c r="A117" s="85"/>
      <c r="B117" s="85"/>
      <c r="C117" s="85"/>
      <c r="I117" s="87"/>
      <c r="J117" s="87"/>
      <c r="K117" s="88"/>
    </row>
    <row r="118" spans="1:11" s="86" customFormat="1" ht="12.75">
      <c r="A118" s="85"/>
      <c r="B118" s="85"/>
      <c r="C118" s="85"/>
      <c r="I118" s="87"/>
      <c r="J118" s="87"/>
      <c r="K118" s="88"/>
    </row>
    <row r="119" spans="1:11" s="86" customFormat="1" ht="12.75">
      <c r="A119" s="85"/>
      <c r="B119" s="85"/>
      <c r="C119" s="85"/>
      <c r="I119" s="87"/>
      <c r="J119" s="87"/>
      <c r="K119" s="88"/>
    </row>
    <row r="120" spans="1:11" s="86" customFormat="1" ht="12.75">
      <c r="A120" s="85"/>
      <c r="B120" s="85"/>
      <c r="C120" s="85"/>
      <c r="I120" s="87"/>
      <c r="J120" s="87"/>
      <c r="K120" s="88"/>
    </row>
    <row r="121" spans="1:11" s="86" customFormat="1" ht="12.75">
      <c r="A121" s="85"/>
      <c r="B121" s="85"/>
      <c r="C121" s="85"/>
      <c r="I121" s="87"/>
      <c r="J121" s="87"/>
      <c r="K121" s="88"/>
    </row>
    <row r="122" spans="1:11" s="86" customFormat="1" ht="12.75">
      <c r="A122" s="85"/>
      <c r="B122" s="85"/>
      <c r="C122" s="85"/>
      <c r="I122" s="87"/>
      <c r="J122" s="87"/>
      <c r="K122" s="88"/>
    </row>
    <row r="123" spans="1:11" s="86" customFormat="1" ht="12.75">
      <c r="A123" s="85"/>
      <c r="B123" s="85"/>
      <c r="C123" s="85"/>
      <c r="I123" s="87"/>
      <c r="J123" s="87"/>
      <c r="K123" s="88"/>
    </row>
    <row r="124" spans="1:11" s="86" customFormat="1" ht="12.75">
      <c r="A124" s="85"/>
      <c r="B124" s="85"/>
      <c r="C124" s="85"/>
      <c r="I124" s="87"/>
      <c r="J124" s="87"/>
      <c r="K124" s="88"/>
    </row>
    <row r="125" spans="1:11" s="86" customFormat="1" ht="12.75">
      <c r="A125" s="85"/>
      <c r="B125" s="85"/>
      <c r="C125" s="85"/>
      <c r="I125" s="87"/>
      <c r="J125" s="87"/>
      <c r="K125" s="88"/>
    </row>
    <row r="126" spans="1:11" s="86" customFormat="1" ht="12.75">
      <c r="A126" s="85"/>
      <c r="B126" s="85"/>
      <c r="C126" s="85"/>
      <c r="I126" s="87"/>
      <c r="J126" s="87"/>
      <c r="K126" s="88"/>
    </row>
    <row r="127" spans="1:11" s="86" customFormat="1" ht="12.75">
      <c r="A127" s="85"/>
      <c r="B127" s="85"/>
      <c r="C127" s="85"/>
      <c r="I127" s="87"/>
      <c r="J127" s="87"/>
      <c r="K127" s="88"/>
    </row>
    <row r="128" spans="1:11" s="86" customFormat="1" ht="12.75">
      <c r="A128" s="85"/>
      <c r="B128" s="85"/>
      <c r="C128" s="85"/>
      <c r="I128" s="87"/>
      <c r="J128" s="87"/>
      <c r="K128" s="88"/>
    </row>
    <row r="129" spans="1:11" s="86" customFormat="1" ht="12.75">
      <c r="A129" s="85"/>
      <c r="B129" s="85"/>
      <c r="C129" s="85"/>
      <c r="I129" s="87"/>
      <c r="J129" s="87"/>
      <c r="K129" s="88"/>
    </row>
    <row r="130" spans="1:11" s="86" customFormat="1" ht="12.75">
      <c r="A130" s="85"/>
      <c r="B130" s="85"/>
      <c r="C130" s="85"/>
      <c r="I130" s="87"/>
      <c r="J130" s="87"/>
      <c r="K130" s="88"/>
    </row>
    <row r="131" spans="1:11" s="86" customFormat="1" ht="12.75">
      <c r="A131" s="85"/>
      <c r="B131" s="85"/>
      <c r="C131" s="85"/>
      <c r="I131" s="87"/>
      <c r="J131" s="87"/>
      <c r="K131" s="88"/>
    </row>
    <row r="132" spans="1:11" s="86" customFormat="1" ht="12.75">
      <c r="A132" s="85"/>
      <c r="B132" s="85"/>
      <c r="C132" s="85"/>
      <c r="I132" s="87"/>
      <c r="J132" s="87"/>
      <c r="K132" s="88"/>
    </row>
    <row r="133" spans="1:11" s="86" customFormat="1" ht="12.75">
      <c r="A133" s="85"/>
      <c r="B133" s="85"/>
      <c r="C133" s="85"/>
      <c r="I133" s="87"/>
      <c r="J133" s="87"/>
      <c r="K133" s="88"/>
    </row>
    <row r="134" spans="1:11" s="86" customFormat="1" ht="12.75">
      <c r="A134" s="85"/>
      <c r="B134" s="85"/>
      <c r="C134" s="85"/>
      <c r="I134" s="87"/>
      <c r="J134" s="87"/>
      <c r="K134" s="88"/>
    </row>
    <row r="135" spans="1:11" s="86" customFormat="1" ht="12.75">
      <c r="A135" s="85"/>
      <c r="B135" s="85"/>
      <c r="C135" s="85"/>
      <c r="I135" s="87"/>
      <c r="J135" s="87"/>
      <c r="K135" s="88"/>
    </row>
    <row r="136" spans="1:11" s="86" customFormat="1" ht="12.75">
      <c r="A136" s="85"/>
      <c r="B136" s="85"/>
      <c r="C136" s="85"/>
      <c r="I136" s="87"/>
      <c r="J136" s="87"/>
      <c r="K136" s="88"/>
    </row>
    <row r="137" spans="1:11" s="86" customFormat="1" ht="12.75">
      <c r="A137" s="85"/>
      <c r="B137" s="85"/>
      <c r="C137" s="85"/>
      <c r="I137" s="87"/>
      <c r="J137" s="87"/>
      <c r="K137" s="88"/>
    </row>
    <row r="138" spans="1:11" s="86" customFormat="1" ht="12.75">
      <c r="A138" s="85"/>
      <c r="B138" s="85"/>
      <c r="C138" s="85"/>
      <c r="I138" s="87"/>
      <c r="J138" s="87"/>
      <c r="K138" s="88"/>
    </row>
    <row r="139" spans="1:11" s="86" customFormat="1" ht="12.75">
      <c r="A139" s="85"/>
      <c r="B139" s="85"/>
      <c r="C139" s="85"/>
      <c r="I139" s="87"/>
      <c r="J139" s="87"/>
      <c r="K139" s="88"/>
    </row>
    <row r="140" spans="1:11" s="86" customFormat="1" ht="12.75">
      <c r="A140" s="85"/>
      <c r="B140" s="85"/>
      <c r="C140" s="85"/>
      <c r="I140" s="87"/>
      <c r="J140" s="87"/>
      <c r="K140" s="88"/>
    </row>
    <row r="141" spans="1:11" s="86" customFormat="1" ht="12.75">
      <c r="A141" s="85"/>
      <c r="B141" s="85"/>
      <c r="C141" s="85"/>
      <c r="I141" s="87"/>
      <c r="J141" s="87"/>
      <c r="K141" s="88"/>
    </row>
    <row r="142" spans="1:11" s="86" customFormat="1" ht="12.75">
      <c r="A142" s="85"/>
      <c r="B142" s="85"/>
      <c r="C142" s="85"/>
      <c r="I142" s="87"/>
      <c r="J142" s="87"/>
      <c r="K142" s="88"/>
    </row>
    <row r="143" spans="1:11" s="86" customFormat="1" ht="12.75">
      <c r="A143" s="85"/>
      <c r="B143" s="85"/>
      <c r="C143" s="85"/>
      <c r="I143" s="87"/>
      <c r="J143" s="87"/>
      <c r="K143" s="88"/>
    </row>
    <row r="144" spans="1:11" s="86" customFormat="1" ht="12.75">
      <c r="A144" s="85"/>
      <c r="B144" s="85"/>
      <c r="C144" s="85"/>
      <c r="I144" s="87"/>
      <c r="J144" s="87"/>
      <c r="K144" s="88"/>
    </row>
    <row r="145" spans="1:11" s="86" customFormat="1" ht="12.75">
      <c r="A145" s="85"/>
      <c r="B145" s="85"/>
      <c r="C145" s="85"/>
      <c r="I145" s="87"/>
      <c r="J145" s="87"/>
      <c r="K145" s="88"/>
    </row>
    <row r="146" spans="1:11" s="86" customFormat="1" ht="12.75">
      <c r="A146" s="85"/>
      <c r="B146" s="85"/>
      <c r="C146" s="85"/>
      <c r="I146" s="87"/>
      <c r="J146" s="87"/>
      <c r="K146" s="88"/>
    </row>
    <row r="147" spans="1:11" s="86" customFormat="1" ht="12.75">
      <c r="A147" s="85"/>
      <c r="B147" s="85"/>
      <c r="C147" s="85"/>
      <c r="I147" s="87"/>
      <c r="J147" s="87"/>
      <c r="K147" s="88"/>
    </row>
    <row r="148" spans="1:11" s="86" customFormat="1" ht="12.75">
      <c r="A148" s="85"/>
      <c r="B148" s="85"/>
      <c r="C148" s="85"/>
      <c r="I148" s="87"/>
      <c r="J148" s="87"/>
      <c r="K148" s="88"/>
    </row>
    <row r="149" spans="1:11" s="86" customFormat="1" ht="12.75">
      <c r="A149" s="85"/>
      <c r="B149" s="85"/>
      <c r="C149" s="85"/>
      <c r="I149" s="87"/>
      <c r="J149" s="87"/>
      <c r="K149" s="88"/>
    </row>
    <row r="150" spans="1:11" s="86" customFormat="1" ht="12.75">
      <c r="A150" s="85"/>
      <c r="B150" s="85"/>
      <c r="C150" s="85"/>
      <c r="I150" s="87"/>
      <c r="J150" s="87"/>
      <c r="K150" s="88"/>
    </row>
    <row r="151" spans="1:11" s="86" customFormat="1" ht="12.75">
      <c r="A151" s="85"/>
      <c r="B151" s="85"/>
      <c r="C151" s="85"/>
      <c r="I151" s="87"/>
      <c r="J151" s="87"/>
      <c r="K151" s="88"/>
    </row>
    <row r="152" spans="1:11" s="86" customFormat="1" ht="12.75">
      <c r="A152" s="85"/>
      <c r="B152" s="85"/>
      <c r="C152" s="85"/>
      <c r="I152" s="87"/>
      <c r="J152" s="87"/>
      <c r="K152" s="88"/>
    </row>
    <row r="153" spans="1:11" s="86" customFormat="1" ht="12.75">
      <c r="A153" s="85"/>
      <c r="B153" s="85"/>
      <c r="C153" s="85"/>
      <c r="I153" s="87"/>
      <c r="J153" s="87"/>
      <c r="K153" s="88"/>
    </row>
    <row r="154" spans="1:11" s="86" customFormat="1" ht="12.75">
      <c r="A154" s="85"/>
      <c r="B154" s="85"/>
      <c r="C154" s="85"/>
      <c r="I154" s="87"/>
      <c r="J154" s="87"/>
      <c r="K154" s="88"/>
    </row>
    <row r="155" spans="1:11" s="86" customFormat="1" ht="12.75">
      <c r="A155" s="85"/>
      <c r="B155" s="85"/>
      <c r="C155" s="85"/>
      <c r="I155" s="87"/>
      <c r="J155" s="87"/>
      <c r="K155" s="88"/>
    </row>
    <row r="156" spans="1:11" s="86" customFormat="1" ht="12.75">
      <c r="A156" s="85"/>
      <c r="B156" s="85"/>
      <c r="C156" s="85"/>
      <c r="I156" s="87"/>
      <c r="J156" s="87"/>
      <c r="K156" s="88"/>
    </row>
    <row r="157" spans="1:11" s="86" customFormat="1" ht="12.75">
      <c r="A157" s="85"/>
      <c r="B157" s="85"/>
      <c r="C157" s="85"/>
      <c r="I157" s="87"/>
      <c r="J157" s="87"/>
      <c r="K157" s="88"/>
    </row>
    <row r="158" spans="1:11" s="86" customFormat="1" ht="12.75">
      <c r="A158" s="85"/>
      <c r="B158" s="85"/>
      <c r="C158" s="85"/>
      <c r="I158" s="87"/>
      <c r="J158" s="87"/>
      <c r="K158" s="88"/>
    </row>
    <row r="159" spans="1:11" s="86" customFormat="1" ht="12.75">
      <c r="A159" s="85"/>
      <c r="B159" s="85"/>
      <c r="C159" s="85"/>
      <c r="I159" s="87"/>
      <c r="J159" s="87"/>
      <c r="K159" s="88"/>
    </row>
    <row r="160" spans="1:11" s="86" customFormat="1" ht="12.75">
      <c r="A160" s="85"/>
      <c r="B160" s="85"/>
      <c r="C160" s="85"/>
      <c r="I160" s="87"/>
      <c r="J160" s="87"/>
      <c r="K160" s="88"/>
    </row>
    <row r="161" spans="1:11" s="86" customFormat="1" ht="12.75">
      <c r="A161" s="85"/>
      <c r="B161" s="85"/>
      <c r="C161" s="85"/>
      <c r="I161" s="87"/>
      <c r="J161" s="87"/>
      <c r="K161" s="88"/>
    </row>
    <row r="162" spans="1:11" s="86" customFormat="1" ht="12.75">
      <c r="A162" s="85"/>
      <c r="B162" s="85"/>
      <c r="C162" s="85"/>
      <c r="I162" s="87"/>
      <c r="J162" s="87"/>
      <c r="K162" s="88"/>
    </row>
    <row r="163" spans="1:11" s="86" customFormat="1" ht="12.75">
      <c r="A163" s="85"/>
      <c r="B163" s="85"/>
      <c r="C163" s="85"/>
      <c r="I163" s="87"/>
      <c r="J163" s="87"/>
      <c r="K163" s="88"/>
    </row>
    <row r="164" spans="1:11" s="86" customFormat="1" ht="12.75">
      <c r="A164" s="85"/>
      <c r="B164" s="85"/>
      <c r="C164" s="85"/>
      <c r="I164" s="87"/>
      <c r="J164" s="87"/>
      <c r="K164" s="88"/>
    </row>
    <row r="165" spans="1:11" s="86" customFormat="1" ht="12.75">
      <c r="A165" s="85"/>
      <c r="B165" s="85"/>
      <c r="C165" s="85"/>
      <c r="I165" s="87"/>
      <c r="J165" s="87"/>
      <c r="K165" s="88"/>
    </row>
    <row r="166" spans="1:11" s="86" customFormat="1" ht="12.75">
      <c r="A166" s="85"/>
      <c r="B166" s="85"/>
      <c r="C166" s="85"/>
      <c r="I166" s="87"/>
      <c r="J166" s="87"/>
      <c r="K166" s="88"/>
    </row>
    <row r="167" spans="1:11" s="86" customFormat="1" ht="12.75">
      <c r="A167" s="85"/>
      <c r="B167" s="85"/>
      <c r="C167" s="85"/>
      <c r="I167" s="87"/>
      <c r="J167" s="87"/>
      <c r="K167" s="88"/>
    </row>
    <row r="168" spans="1:11" s="86" customFormat="1" ht="12.75">
      <c r="A168" s="85"/>
      <c r="B168" s="85"/>
      <c r="C168" s="85"/>
      <c r="I168" s="87"/>
      <c r="J168" s="87"/>
      <c r="K168" s="88"/>
    </row>
    <row r="169" spans="1:11" s="86" customFormat="1" ht="12.75">
      <c r="A169" s="85"/>
      <c r="B169" s="85"/>
      <c r="C169" s="85"/>
      <c r="I169" s="87"/>
      <c r="J169" s="87"/>
      <c r="K169" s="88"/>
    </row>
    <row r="170" spans="1:11" s="86" customFormat="1" ht="12.75">
      <c r="A170" s="85"/>
      <c r="B170" s="85"/>
      <c r="C170" s="85"/>
      <c r="I170" s="87"/>
      <c r="J170" s="87"/>
      <c r="K170" s="88"/>
    </row>
    <row r="171" spans="1:11" s="86" customFormat="1" ht="12.75">
      <c r="A171" s="85"/>
      <c r="B171" s="85"/>
      <c r="C171" s="85"/>
      <c r="I171" s="87"/>
      <c r="J171" s="87"/>
      <c r="K171" s="88"/>
    </row>
    <row r="172" spans="1:11" s="86" customFormat="1" ht="12.75">
      <c r="A172" s="85"/>
      <c r="B172" s="85"/>
      <c r="C172" s="85"/>
      <c r="I172" s="87"/>
      <c r="J172" s="87"/>
      <c r="K172" s="88"/>
    </row>
    <row r="173" spans="1:11" s="86" customFormat="1" ht="12.75">
      <c r="A173" s="85"/>
      <c r="B173" s="85"/>
      <c r="C173" s="85"/>
      <c r="I173" s="87"/>
      <c r="J173" s="87"/>
      <c r="K173" s="88"/>
    </row>
    <row r="174" spans="1:11" s="86" customFormat="1" ht="12.75">
      <c r="A174" s="85"/>
      <c r="B174" s="85"/>
      <c r="C174" s="85"/>
      <c r="I174" s="87"/>
      <c r="J174" s="87"/>
      <c r="K174" s="88"/>
    </row>
    <row r="175" spans="1:11" s="86" customFormat="1" ht="12.75">
      <c r="A175" s="85"/>
      <c r="B175" s="85"/>
      <c r="C175" s="85"/>
      <c r="I175" s="87"/>
      <c r="J175" s="87"/>
      <c r="K175" s="88"/>
    </row>
  </sheetData>
  <sheetProtection selectLockedCells="1" selectUnlockedCells="1"/>
  <mergeCells count="3">
    <mergeCell ref="A1:L1"/>
    <mergeCell ref="A2:L2"/>
    <mergeCell ref="A3:L3"/>
  </mergeCells>
  <printOptions/>
  <pageMargins left="1.220472440944882" right="0.2362204724409449" top="0.7480314960629921" bottom="0.1968503937007874" header="0" footer="0.31496062992125984"/>
  <pageSetup fitToHeight="1" fitToWidth="1" horizontalDpi="600" verticalDpi="600" orientation="portrait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82" zoomScaleNormal="77" zoomScaleSheetLayoutView="82" zoomScalePageLayoutView="0" workbookViewId="0" topLeftCell="A1">
      <selection activeCell="B10" sqref="B10:I10"/>
    </sheetView>
  </sheetViews>
  <sheetFormatPr defaultColWidth="11.57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5.7109375" style="0" customWidth="1"/>
    <col min="5" max="5" width="30.7109375" style="0" customWidth="1"/>
    <col min="6" max="6" width="8.7109375" style="0" customWidth="1"/>
    <col min="7" max="7" width="16.7109375" style="0" customWidth="1"/>
    <col min="8" max="8" width="13.7109375" style="0" customWidth="1"/>
    <col min="9" max="9" width="16.7109375" style="0" customWidth="1"/>
    <col min="10" max="10" width="6.28125" style="0" customWidth="1"/>
    <col min="11" max="11" width="8.7109375" style="0" customWidth="1"/>
    <col min="12" max="12" width="4.28125" style="0" customWidth="1"/>
    <col min="13" max="13" width="6.28125" style="0" customWidth="1"/>
    <col min="14" max="14" width="8.7109375" style="0" customWidth="1"/>
    <col min="15" max="15" width="4.28125" style="0" customWidth="1"/>
    <col min="16" max="16" width="6.7109375" style="0" customWidth="1"/>
    <col min="17" max="17" width="8.7109375" style="0" customWidth="1"/>
    <col min="18" max="18" width="4.28125" style="0" customWidth="1"/>
    <col min="19" max="20" width="4.7109375" style="0" customWidth="1"/>
    <col min="21" max="21" width="6.7109375" style="0" customWidth="1"/>
    <col min="22" max="22" width="6.7109375" style="40" customWidth="1"/>
    <col min="23" max="255" width="9.140625" style="0" customWidth="1"/>
  </cols>
  <sheetData>
    <row r="1" spans="1:23" s="1" customFormat="1" ht="33.75" customHeight="1">
      <c r="A1" s="230" t="s">
        <v>121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3" ht="12.75" customHeight="1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3" ht="19.5" customHeight="1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9.5" customHeight="1">
      <c r="A4" s="233" t="s">
        <v>185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4" ht="12.75" customHeight="1">
      <c r="A6" s="235" t="s">
        <v>229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148"/>
    </row>
    <row r="7" spans="1:23" ht="21" customHeight="1">
      <c r="A7" s="168" t="s">
        <v>90</v>
      </c>
      <c r="B7" s="5"/>
      <c r="C7" s="5"/>
      <c r="D7" s="5"/>
      <c r="E7" s="5"/>
      <c r="F7" s="5"/>
      <c r="G7" s="6"/>
      <c r="H7" s="6"/>
      <c r="I7" s="7"/>
      <c r="J7" s="41"/>
      <c r="K7" s="42"/>
      <c r="L7" s="43"/>
      <c r="M7" s="41"/>
      <c r="N7" s="44"/>
      <c r="O7" s="43"/>
      <c r="P7" s="41"/>
      <c r="Q7" s="44"/>
      <c r="R7" s="43"/>
      <c r="S7" s="43"/>
      <c r="T7" s="43"/>
      <c r="U7" s="43"/>
      <c r="V7" s="45"/>
      <c r="W7" s="167" t="s">
        <v>120</v>
      </c>
    </row>
    <row r="8" spans="1:23" ht="19.5" customHeight="1">
      <c r="A8" s="225" t="s">
        <v>2</v>
      </c>
      <c r="B8" s="228" t="s">
        <v>3</v>
      </c>
      <c r="C8" s="225" t="s">
        <v>4</v>
      </c>
      <c r="D8" s="225" t="s">
        <v>5</v>
      </c>
      <c r="E8" s="228" t="s">
        <v>6</v>
      </c>
      <c r="F8" s="228" t="s">
        <v>4</v>
      </c>
      <c r="G8" s="228" t="s">
        <v>7</v>
      </c>
      <c r="H8" s="228" t="s">
        <v>8</v>
      </c>
      <c r="I8" s="228" t="s">
        <v>9</v>
      </c>
      <c r="J8" s="229" t="s">
        <v>10</v>
      </c>
      <c r="K8" s="229"/>
      <c r="L8" s="229"/>
      <c r="M8" s="229" t="s">
        <v>26</v>
      </c>
      <c r="N8" s="229"/>
      <c r="O8" s="229"/>
      <c r="P8" s="229" t="s">
        <v>11</v>
      </c>
      <c r="Q8" s="229"/>
      <c r="R8" s="229"/>
      <c r="S8" s="224" t="s">
        <v>27</v>
      </c>
      <c r="T8" s="224" t="s">
        <v>38</v>
      </c>
      <c r="U8" s="225" t="s">
        <v>29</v>
      </c>
      <c r="V8" s="226" t="s">
        <v>30</v>
      </c>
      <c r="W8" s="227" t="s">
        <v>31</v>
      </c>
    </row>
    <row r="9" spans="1:23" ht="34.5" customHeight="1">
      <c r="A9" s="225"/>
      <c r="B9" s="228"/>
      <c r="C9" s="225"/>
      <c r="D9" s="225"/>
      <c r="E9" s="228"/>
      <c r="F9" s="228"/>
      <c r="G9" s="228"/>
      <c r="H9" s="228"/>
      <c r="I9" s="228"/>
      <c r="J9" s="122" t="s">
        <v>32</v>
      </c>
      <c r="K9" s="123" t="s">
        <v>33</v>
      </c>
      <c r="L9" s="124" t="s">
        <v>2</v>
      </c>
      <c r="M9" s="122" t="s">
        <v>32</v>
      </c>
      <c r="N9" s="123" t="s">
        <v>33</v>
      </c>
      <c r="O9" s="124" t="s">
        <v>2</v>
      </c>
      <c r="P9" s="122" t="s">
        <v>32</v>
      </c>
      <c r="Q9" s="123" t="s">
        <v>33</v>
      </c>
      <c r="R9" s="124" t="s">
        <v>2</v>
      </c>
      <c r="S9" s="224"/>
      <c r="T9" s="224"/>
      <c r="U9" s="225"/>
      <c r="V9" s="226"/>
      <c r="W9" s="227"/>
    </row>
    <row r="10" spans="1:23" ht="39.75" customHeight="1">
      <c r="A10" s="125">
        <v>1</v>
      </c>
      <c r="B10" s="98" t="s">
        <v>199</v>
      </c>
      <c r="C10" s="96" t="s">
        <v>232</v>
      </c>
      <c r="D10" s="153" t="s">
        <v>12</v>
      </c>
      <c r="E10" s="137" t="s">
        <v>198</v>
      </c>
      <c r="F10" s="97" t="s">
        <v>202</v>
      </c>
      <c r="G10" s="120" t="s">
        <v>200</v>
      </c>
      <c r="H10" s="107" t="s">
        <v>97</v>
      </c>
      <c r="I10" s="110" t="s">
        <v>231</v>
      </c>
      <c r="J10" s="172">
        <v>141.5</v>
      </c>
      <c r="K10" s="173">
        <f>J10/2.3-IF($S10=1,0.5,IF($S10=2,1.5,0))</f>
        <v>61.52173913043479</v>
      </c>
      <c r="L10" s="174">
        <f>RANK(K10,K$10:K$10,0)</f>
        <v>1</v>
      </c>
      <c r="M10" s="172">
        <v>140.5</v>
      </c>
      <c r="N10" s="173">
        <f>M10/2.3-IF($S10=1,0.5,IF($S10=2,1.5,0))</f>
        <v>61.08695652173913</v>
      </c>
      <c r="O10" s="174">
        <f>RANK(N10,N$10:N$10,0)</f>
        <v>1</v>
      </c>
      <c r="P10" s="172">
        <v>133</v>
      </c>
      <c r="Q10" s="173">
        <f>P10/2.3-IF($S10=1,0.5,IF($S10=2,1.5,0))</f>
        <v>57.82608695652174</v>
      </c>
      <c r="R10" s="174">
        <f>RANK(Q10,Q$10:Q$10,0)</f>
        <v>1</v>
      </c>
      <c r="S10" s="174"/>
      <c r="T10" s="174"/>
      <c r="U10" s="172">
        <f>J10+M10+P10</f>
        <v>415</v>
      </c>
      <c r="V10" s="172"/>
      <c r="W10" s="173">
        <f>ROUND((((M10+P10+J10)/2.3)/3-IF($S10=1,0.5,IF($S10=2,1.5,0))),3)</f>
        <v>60.145</v>
      </c>
    </row>
    <row r="11" spans="1:23" ht="27" customHeight="1">
      <c r="A11" s="47"/>
      <c r="B11" s="48"/>
      <c r="C11" s="49"/>
      <c r="D11" s="50"/>
      <c r="E11" s="51"/>
      <c r="F11" s="52"/>
      <c r="G11" s="53"/>
      <c r="H11" s="54"/>
      <c r="I11" s="55"/>
      <c r="J11" s="56"/>
      <c r="K11" s="57"/>
      <c r="L11" s="58"/>
      <c r="M11" s="56"/>
      <c r="N11" s="57"/>
      <c r="O11" s="58"/>
      <c r="P11" s="56"/>
      <c r="Q11" s="57"/>
      <c r="R11" s="58"/>
      <c r="S11" s="58"/>
      <c r="T11" s="58"/>
      <c r="U11" s="56"/>
      <c r="V11" s="56"/>
      <c r="W11" s="57"/>
    </row>
    <row r="12" spans="1:24" ht="36" customHeight="1">
      <c r="A12" s="31"/>
      <c r="B12" s="32" t="s">
        <v>16</v>
      </c>
      <c r="C12" s="32"/>
      <c r="D12" s="32"/>
      <c r="E12" s="32"/>
      <c r="F12" s="33"/>
      <c r="G12" s="34"/>
      <c r="H12" s="33"/>
      <c r="I12" s="35" t="s">
        <v>184</v>
      </c>
      <c r="J12" s="36"/>
      <c r="K12" s="37"/>
      <c r="L12" s="31"/>
      <c r="M12" s="38"/>
      <c r="N12" s="37"/>
      <c r="O12" s="31"/>
      <c r="P12" s="38"/>
      <c r="Q12" s="37"/>
      <c r="R12" s="31"/>
      <c r="S12" s="31"/>
      <c r="T12" s="31"/>
      <c r="U12" s="31"/>
      <c r="V12" s="31"/>
      <c r="W12" s="99"/>
      <c r="X12" s="148"/>
    </row>
    <row r="13" spans="1:24" ht="33" customHeight="1">
      <c r="A13" s="31"/>
      <c r="B13" s="32" t="s">
        <v>17</v>
      </c>
      <c r="C13" s="32"/>
      <c r="D13" s="32"/>
      <c r="E13" s="32"/>
      <c r="F13" s="33"/>
      <c r="G13" s="34"/>
      <c r="H13" s="39"/>
      <c r="I13" s="33" t="s">
        <v>18</v>
      </c>
      <c r="J13" s="36"/>
      <c r="K13" s="37"/>
      <c r="L13" s="31"/>
      <c r="M13" s="38"/>
      <c r="N13" s="37"/>
      <c r="O13" s="31"/>
      <c r="P13" s="38"/>
      <c r="Q13" s="37"/>
      <c r="R13" s="31"/>
      <c r="S13" s="31"/>
      <c r="T13" s="31"/>
      <c r="U13" s="31"/>
      <c r="V13" s="31"/>
      <c r="W13" s="99"/>
      <c r="X13" s="148"/>
    </row>
  </sheetData>
  <sheetProtection selectLockedCells="1" selectUnlockedCells="1"/>
  <mergeCells count="23">
    <mergeCell ref="S8:S9"/>
    <mergeCell ref="T8:T9"/>
    <mergeCell ref="U8:U9"/>
    <mergeCell ref="V8:V9"/>
    <mergeCell ref="W8:W9"/>
    <mergeCell ref="G8:G9"/>
    <mergeCell ref="H8:H9"/>
    <mergeCell ref="I8:I9"/>
    <mergeCell ref="J8:L8"/>
    <mergeCell ref="M8:O8"/>
    <mergeCell ref="P8:R8"/>
    <mergeCell ref="A8:A9"/>
    <mergeCell ref="B8:B9"/>
    <mergeCell ref="C8:C9"/>
    <mergeCell ref="D8:D9"/>
    <mergeCell ref="E8:E9"/>
    <mergeCell ref="F8:F9"/>
    <mergeCell ref="A1:W1"/>
    <mergeCell ref="A2:W2"/>
    <mergeCell ref="A3:W3"/>
    <mergeCell ref="A4:W4"/>
    <mergeCell ref="A5:W5"/>
    <mergeCell ref="A6:W6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view="pageBreakPreview" zoomScale="82" zoomScaleNormal="77" zoomScaleSheetLayoutView="82" zoomScalePageLayoutView="0" workbookViewId="0" topLeftCell="A7">
      <selection activeCell="B11" sqref="B11"/>
    </sheetView>
  </sheetViews>
  <sheetFormatPr defaultColWidth="11.57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5.7109375" style="0" customWidth="1"/>
    <col min="5" max="5" width="30.7109375" style="0" customWidth="1"/>
    <col min="6" max="6" width="8.7109375" style="0" customWidth="1"/>
    <col min="7" max="7" width="16.7109375" style="0" customWidth="1"/>
    <col min="8" max="8" width="13.7109375" style="0" customWidth="1"/>
    <col min="9" max="9" width="19.8515625" style="0" customWidth="1"/>
    <col min="10" max="10" width="6.28125" style="0" customWidth="1"/>
    <col min="11" max="11" width="8.7109375" style="0" customWidth="1"/>
    <col min="12" max="12" width="4.7109375" style="0" customWidth="1"/>
    <col min="13" max="13" width="6.28125" style="0" customWidth="1"/>
    <col min="14" max="14" width="8.7109375" style="0" customWidth="1"/>
    <col min="15" max="15" width="4.28125" style="0" customWidth="1"/>
    <col min="16" max="16" width="6.7109375" style="0" customWidth="1"/>
    <col min="17" max="17" width="8.7109375" style="0" customWidth="1"/>
    <col min="18" max="18" width="4.28125" style="0" customWidth="1"/>
    <col min="19" max="20" width="4.7109375" style="0" customWidth="1"/>
    <col min="21" max="21" width="6.7109375" style="0" customWidth="1"/>
    <col min="22" max="22" width="6.7109375" style="40" customWidth="1"/>
    <col min="23" max="255" width="9.140625" style="0" customWidth="1"/>
  </cols>
  <sheetData>
    <row r="1" spans="1:23" s="1" customFormat="1" ht="33.75" customHeight="1">
      <c r="A1" s="230" t="s">
        <v>121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3" ht="12.75" customHeight="1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3" ht="19.5" customHeight="1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9.5" customHeight="1">
      <c r="A4" s="233" t="s">
        <v>100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2.75" customHeight="1">
      <c r="A6" s="235" t="s">
        <v>169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</row>
    <row r="7" spans="1:23" ht="21" customHeight="1">
      <c r="A7" s="168" t="s">
        <v>90</v>
      </c>
      <c r="B7" s="5"/>
      <c r="C7" s="5"/>
      <c r="D7" s="5"/>
      <c r="E7" s="5"/>
      <c r="F7" s="5"/>
      <c r="G7" s="6"/>
      <c r="H7" s="6"/>
      <c r="I7" s="7"/>
      <c r="J7" s="41"/>
      <c r="K7" s="42"/>
      <c r="L7" s="43"/>
      <c r="M7" s="41"/>
      <c r="N7" s="44"/>
      <c r="O7" s="43"/>
      <c r="P7" s="41"/>
      <c r="Q7" s="44"/>
      <c r="R7" s="43"/>
      <c r="S7" s="43"/>
      <c r="T7" s="43"/>
      <c r="U7" s="43"/>
      <c r="V7" s="45"/>
      <c r="W7" s="167" t="s">
        <v>120</v>
      </c>
    </row>
    <row r="8" spans="1:23" ht="19.5" customHeight="1">
      <c r="A8" s="225" t="s">
        <v>2</v>
      </c>
      <c r="B8" s="228" t="s">
        <v>3</v>
      </c>
      <c r="C8" s="225" t="s">
        <v>4</v>
      </c>
      <c r="D8" s="225" t="s">
        <v>5</v>
      </c>
      <c r="E8" s="228" t="s">
        <v>6</v>
      </c>
      <c r="F8" s="228" t="s">
        <v>4</v>
      </c>
      <c r="G8" s="228" t="s">
        <v>7</v>
      </c>
      <c r="H8" s="228" t="s">
        <v>8</v>
      </c>
      <c r="I8" s="228" t="s">
        <v>9</v>
      </c>
      <c r="J8" s="229" t="s">
        <v>10</v>
      </c>
      <c r="K8" s="229"/>
      <c r="L8" s="229"/>
      <c r="M8" s="229" t="s">
        <v>26</v>
      </c>
      <c r="N8" s="229"/>
      <c r="O8" s="229"/>
      <c r="P8" s="229" t="s">
        <v>11</v>
      </c>
      <c r="Q8" s="229"/>
      <c r="R8" s="229"/>
      <c r="S8" s="224" t="s">
        <v>27</v>
      </c>
      <c r="T8" s="224" t="s">
        <v>38</v>
      </c>
      <c r="U8" s="225" t="s">
        <v>29</v>
      </c>
      <c r="V8" s="226" t="s">
        <v>30</v>
      </c>
      <c r="W8" s="227" t="s">
        <v>31</v>
      </c>
    </row>
    <row r="9" spans="1:23" ht="34.5" customHeight="1">
      <c r="A9" s="225"/>
      <c r="B9" s="228"/>
      <c r="C9" s="225"/>
      <c r="D9" s="225"/>
      <c r="E9" s="228"/>
      <c r="F9" s="228"/>
      <c r="G9" s="228"/>
      <c r="H9" s="228"/>
      <c r="I9" s="228"/>
      <c r="J9" s="122" t="s">
        <v>32</v>
      </c>
      <c r="K9" s="123" t="s">
        <v>33</v>
      </c>
      <c r="L9" s="124" t="s">
        <v>2</v>
      </c>
      <c r="M9" s="122" t="s">
        <v>32</v>
      </c>
      <c r="N9" s="123" t="s">
        <v>33</v>
      </c>
      <c r="O9" s="124" t="s">
        <v>2</v>
      </c>
      <c r="P9" s="122" t="s">
        <v>32</v>
      </c>
      <c r="Q9" s="123" t="s">
        <v>33</v>
      </c>
      <c r="R9" s="124" t="s">
        <v>2</v>
      </c>
      <c r="S9" s="224"/>
      <c r="T9" s="224"/>
      <c r="U9" s="225"/>
      <c r="V9" s="226"/>
      <c r="W9" s="227"/>
    </row>
    <row r="10" spans="1:23" s="270" customFormat="1" ht="34.5" customHeight="1">
      <c r="A10" s="267" t="s">
        <v>201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1:23" s="270" customFormat="1" ht="34.5" customHeight="1">
      <c r="A11" s="271">
        <v>1</v>
      </c>
      <c r="B11" s="272" t="s">
        <v>206</v>
      </c>
      <c r="C11" s="273"/>
      <c r="D11" s="274" t="s">
        <v>12</v>
      </c>
      <c r="E11" s="260" t="s">
        <v>235</v>
      </c>
      <c r="F11" s="261" t="s">
        <v>162</v>
      </c>
      <c r="G11" s="262" t="s">
        <v>163</v>
      </c>
      <c r="H11" s="263" t="s">
        <v>163</v>
      </c>
      <c r="I11" s="264" t="s">
        <v>160</v>
      </c>
      <c r="J11" s="275">
        <v>110.5</v>
      </c>
      <c r="K11" s="276">
        <f>J11/1.7-IF($S11=1,0.5,IF($S11=2,1.5,0))</f>
        <v>64.5</v>
      </c>
      <c r="L11" s="277">
        <f>RANK(K11,K$11:K$13,0)</f>
        <v>1</v>
      </c>
      <c r="M11" s="275">
        <v>109.5</v>
      </c>
      <c r="N11" s="276">
        <f>M11/1.7-IF($S11=1,0.5,IF($S11=2,1.5,0))</f>
        <v>63.91176470588235</v>
      </c>
      <c r="O11" s="277">
        <f>RANK(N11,N$11:N$13,0)</f>
        <v>1</v>
      </c>
      <c r="P11" s="275">
        <v>114.5</v>
      </c>
      <c r="Q11" s="276">
        <f>P11/1.7-IF($S11=1,0.5,IF($S11=2,1.5,0))</f>
        <v>66.8529411764706</v>
      </c>
      <c r="R11" s="277">
        <f>RANK(Q11,Q$11:Q$13,0)</f>
        <v>1</v>
      </c>
      <c r="S11" s="277">
        <v>1</v>
      </c>
      <c r="T11" s="277"/>
      <c r="U11" s="275">
        <f>J11+M11+P11</f>
        <v>334.5</v>
      </c>
      <c r="V11" s="275"/>
      <c r="W11" s="276">
        <f>ROUND((((M11+P11+J11)/1.7)/3-IF($S11=1,0.5,IF($S11=2,1.5,0))),3)</f>
        <v>65.088</v>
      </c>
    </row>
    <row r="12" spans="1:23" s="270" customFormat="1" ht="39.75" customHeight="1">
      <c r="A12" s="271">
        <v>2</v>
      </c>
      <c r="B12" s="272" t="s">
        <v>207</v>
      </c>
      <c r="C12" s="278" t="s">
        <v>96</v>
      </c>
      <c r="D12" s="279" t="s">
        <v>12</v>
      </c>
      <c r="E12" s="280" t="s">
        <v>236</v>
      </c>
      <c r="F12" s="281" t="s">
        <v>96</v>
      </c>
      <c r="G12" s="282" t="s">
        <v>34</v>
      </c>
      <c r="H12" s="283" t="s">
        <v>34</v>
      </c>
      <c r="I12" s="284" t="s">
        <v>106</v>
      </c>
      <c r="J12" s="275">
        <v>106</v>
      </c>
      <c r="K12" s="276">
        <f>J12/1.7-IF($S12=1,0.5,IF($S12=2,1.5,0))</f>
        <v>62.35294117647059</v>
      </c>
      <c r="L12" s="277">
        <f>RANK(K12,K$11:K$13,0)</f>
        <v>3</v>
      </c>
      <c r="M12" s="275">
        <v>105</v>
      </c>
      <c r="N12" s="276">
        <f>M12/1.7-IF($S12=1,0.5,IF($S12=2,1.5,0))</f>
        <v>61.76470588235294</v>
      </c>
      <c r="O12" s="277">
        <f>RANK(N12,N$11:N$13,0)</f>
        <v>3</v>
      </c>
      <c r="P12" s="275">
        <v>109</v>
      </c>
      <c r="Q12" s="276">
        <f>P12/1.7-IF($S12=1,0.5,IF($S12=2,1.5,0))</f>
        <v>64.11764705882354</v>
      </c>
      <c r="R12" s="277">
        <f>RANK(Q12,Q$11:Q$13,0)</f>
        <v>2</v>
      </c>
      <c r="S12" s="277"/>
      <c r="T12" s="277"/>
      <c r="U12" s="275">
        <f>J12+M12+P12</f>
        <v>320</v>
      </c>
      <c r="V12" s="275"/>
      <c r="W12" s="276">
        <f>ROUND((((M12+P12+J12)/1.7)/3-IF($S12=1,0.5,IF($S12=2,1.5,0))),3)</f>
        <v>62.745</v>
      </c>
    </row>
    <row r="13" spans="1:23" s="270" customFormat="1" ht="39.75" customHeight="1">
      <c r="A13" s="271">
        <v>3</v>
      </c>
      <c r="B13" s="272" t="s">
        <v>208</v>
      </c>
      <c r="C13" s="273"/>
      <c r="D13" s="274" t="s">
        <v>12</v>
      </c>
      <c r="E13" s="285" t="s">
        <v>237</v>
      </c>
      <c r="F13" s="265" t="s">
        <v>188</v>
      </c>
      <c r="G13" s="286" t="s">
        <v>244</v>
      </c>
      <c r="H13" s="266" t="s">
        <v>204</v>
      </c>
      <c r="I13" s="286" t="s">
        <v>142</v>
      </c>
      <c r="J13" s="275">
        <v>107.5</v>
      </c>
      <c r="K13" s="276">
        <f>J13/1.7-IF($S13=1,0.5,IF($S13=2,1.5,0))</f>
        <v>62.73529411764706</v>
      </c>
      <c r="L13" s="277">
        <f>RANK(K13,K$11:K$13,0)</f>
        <v>2</v>
      </c>
      <c r="M13" s="275">
        <v>109</v>
      </c>
      <c r="N13" s="276">
        <f>M13/1.7-IF($S13=1,0.5,IF($S13=2,1.5,0))</f>
        <v>63.617647058823536</v>
      </c>
      <c r="O13" s="277">
        <f>RANK(N13,N$11:N$13,0)</f>
        <v>2</v>
      </c>
      <c r="P13" s="275">
        <v>104</v>
      </c>
      <c r="Q13" s="276">
        <f>P13/1.7-IF($S13=1,0.5,IF($S13=2,1.5,0))</f>
        <v>60.6764705882353</v>
      </c>
      <c r="R13" s="277">
        <f>RANK(Q13,Q$11:Q$13,0)</f>
        <v>3</v>
      </c>
      <c r="S13" s="277">
        <v>1</v>
      </c>
      <c r="T13" s="277"/>
      <c r="U13" s="275">
        <f>J13+M13+P13</f>
        <v>320.5</v>
      </c>
      <c r="V13" s="275"/>
      <c r="W13" s="276">
        <f>ROUND((((M13+P13+J13)/1.7)/3-IF($S13=1,0.5,IF($S13=2,1.5,0))),3)</f>
        <v>62.343</v>
      </c>
    </row>
    <row r="14" spans="1:23" s="270" customFormat="1" ht="39.75" customHeight="1">
      <c r="A14" s="267" t="s">
        <v>203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1:23" s="270" customFormat="1" ht="39.75" customHeight="1">
      <c r="A15" s="271">
        <v>1</v>
      </c>
      <c r="B15" s="272" t="s">
        <v>209</v>
      </c>
      <c r="C15" s="273"/>
      <c r="D15" s="287" t="s">
        <v>12</v>
      </c>
      <c r="E15" s="288" t="s">
        <v>238</v>
      </c>
      <c r="F15" s="265" t="s">
        <v>158</v>
      </c>
      <c r="G15" s="289" t="s">
        <v>159</v>
      </c>
      <c r="H15" s="266"/>
      <c r="I15" s="290" t="s">
        <v>160</v>
      </c>
      <c r="J15" s="275">
        <v>111</v>
      </c>
      <c r="K15" s="276">
        <f>J15/1.7-IF($S15=1,0.5,IF($S15=2,1.5,0))</f>
        <v>64.79411764705883</v>
      </c>
      <c r="L15" s="277">
        <f>RANK(K15,K$15:K$22,0)</f>
        <v>1</v>
      </c>
      <c r="M15" s="275">
        <v>108.5</v>
      </c>
      <c r="N15" s="276">
        <f>M15/1.7-IF($S15=1,0.5,IF($S15=2,1.5,0))</f>
        <v>63.32352941176471</v>
      </c>
      <c r="O15" s="277">
        <f>RANK(N15,N$15:N$22,0)</f>
        <v>2</v>
      </c>
      <c r="P15" s="275">
        <v>113.5</v>
      </c>
      <c r="Q15" s="276">
        <f>P15/1.7-IF($S15=1,0.5,IF($S15=2,1.5,0))</f>
        <v>66.26470588235294</v>
      </c>
      <c r="R15" s="277">
        <f>RANK(Q15,Q$15:Q$22,0)</f>
        <v>1</v>
      </c>
      <c r="S15" s="277">
        <v>1</v>
      </c>
      <c r="T15" s="277"/>
      <c r="U15" s="275">
        <f>J15+M15+P15</f>
        <v>333</v>
      </c>
      <c r="V15" s="275"/>
      <c r="W15" s="276">
        <f>ROUND((((M15+P15+J15)/1.7)/3-IF($S15=1,0.5,IF($S15=2,1.5,0))),3)</f>
        <v>64.794</v>
      </c>
    </row>
    <row r="16" spans="1:23" s="270" customFormat="1" ht="39.75" customHeight="1">
      <c r="A16" s="271">
        <v>2</v>
      </c>
      <c r="B16" s="272" t="s">
        <v>210</v>
      </c>
      <c r="C16" s="273"/>
      <c r="D16" s="279" t="s">
        <v>12</v>
      </c>
      <c r="E16" s="280" t="s">
        <v>239</v>
      </c>
      <c r="F16" s="281"/>
      <c r="G16" s="282" t="s">
        <v>193</v>
      </c>
      <c r="H16" s="283" t="s">
        <v>205</v>
      </c>
      <c r="I16" s="291" t="s">
        <v>142</v>
      </c>
      <c r="J16" s="275">
        <v>108</v>
      </c>
      <c r="K16" s="276">
        <f>J16/1.7-IF($S16=1,0.5,IF($S16=2,1.5,0))</f>
        <v>63.029411764705884</v>
      </c>
      <c r="L16" s="277">
        <f aca="true" t="shared" si="0" ref="L16:L22">RANK(K16,K$15:K$22,0)</f>
        <v>2</v>
      </c>
      <c r="M16" s="275">
        <v>107</v>
      </c>
      <c r="N16" s="276">
        <f>M16/1.7-IF($S16=1,0.5,IF($S16=2,1.5,0))</f>
        <v>62.44117647058824</v>
      </c>
      <c r="O16" s="277">
        <f aca="true" t="shared" si="1" ref="O16:O22">RANK(N16,N$15:N$22,0)</f>
        <v>4</v>
      </c>
      <c r="P16" s="275">
        <v>113.5</v>
      </c>
      <c r="Q16" s="276">
        <f>P16/1.7-IF($S16=1,0.5,IF($S16=2,1.5,0))</f>
        <v>66.26470588235294</v>
      </c>
      <c r="R16" s="277">
        <f aca="true" t="shared" si="2" ref="R16:R22">RANK(Q16,Q$15:Q$22,0)</f>
        <v>1</v>
      </c>
      <c r="S16" s="277">
        <v>1</v>
      </c>
      <c r="T16" s="277"/>
      <c r="U16" s="275">
        <f>J16+M16+P16</f>
        <v>328.5</v>
      </c>
      <c r="V16" s="275"/>
      <c r="W16" s="276">
        <f>ROUND((((M16+P16+J16)/1.7)/3-IF($S16=1,0.5,IF($S16=2,1.5,0))),3)</f>
        <v>63.912</v>
      </c>
    </row>
    <row r="17" spans="1:23" s="270" customFormat="1" ht="34.5" customHeight="1">
      <c r="A17" s="271">
        <v>3</v>
      </c>
      <c r="B17" s="272" t="s">
        <v>211</v>
      </c>
      <c r="C17" s="273"/>
      <c r="D17" s="287" t="s">
        <v>12</v>
      </c>
      <c r="E17" s="280" t="s">
        <v>240</v>
      </c>
      <c r="F17" s="292"/>
      <c r="G17" s="293" t="s">
        <v>44</v>
      </c>
      <c r="H17" s="294" t="s">
        <v>14</v>
      </c>
      <c r="I17" s="284" t="s">
        <v>88</v>
      </c>
      <c r="J17" s="275">
        <v>104</v>
      </c>
      <c r="K17" s="276">
        <f>J17/1.7-IF($S17=1,0.5,IF($S17=2,1.5,0))</f>
        <v>61.1764705882353</v>
      </c>
      <c r="L17" s="277">
        <f t="shared" si="0"/>
        <v>3</v>
      </c>
      <c r="M17" s="275">
        <v>108.5</v>
      </c>
      <c r="N17" s="276">
        <f>M17/1.7-IF($S17=1,0.5,IF($S17=2,1.5,0))</f>
        <v>63.82352941176471</v>
      </c>
      <c r="O17" s="277">
        <f t="shared" si="1"/>
        <v>1</v>
      </c>
      <c r="P17" s="275">
        <v>111.5</v>
      </c>
      <c r="Q17" s="276">
        <f>P17/1.7-IF($S17=1,0.5,IF($S17=2,1.5,0))</f>
        <v>65.58823529411765</v>
      </c>
      <c r="R17" s="277">
        <f t="shared" si="2"/>
        <v>3</v>
      </c>
      <c r="S17" s="277"/>
      <c r="T17" s="277"/>
      <c r="U17" s="275">
        <f>J17+M17+P17</f>
        <v>324</v>
      </c>
      <c r="V17" s="275"/>
      <c r="W17" s="276">
        <f>ROUND((((M17+P17+J17)/1.7)/3-IF($S17=1,0.5,IF($S17=2,1.5,0))),3)</f>
        <v>63.529</v>
      </c>
    </row>
    <row r="18" spans="1:23" s="270" customFormat="1" ht="39.75" customHeight="1">
      <c r="A18" s="271">
        <v>4</v>
      </c>
      <c r="B18" s="272" t="s">
        <v>212</v>
      </c>
      <c r="C18" s="295"/>
      <c r="D18" s="296" t="s">
        <v>12</v>
      </c>
      <c r="E18" s="297" t="s">
        <v>220</v>
      </c>
      <c r="F18" s="298"/>
      <c r="G18" s="299" t="s">
        <v>191</v>
      </c>
      <c r="H18" s="300" t="s">
        <v>192</v>
      </c>
      <c r="I18" s="284" t="s">
        <v>88</v>
      </c>
      <c r="J18" s="275">
        <v>98.5</v>
      </c>
      <c r="K18" s="276">
        <f>J18/1.7-IF($S18=1,0.5,IF($S18=2,1.5,0))</f>
        <v>57.94117647058824</v>
      </c>
      <c r="L18" s="277">
        <f t="shared" si="0"/>
        <v>4</v>
      </c>
      <c r="M18" s="275">
        <v>106.5</v>
      </c>
      <c r="N18" s="276">
        <f>M18/1.7-IF($S18=1,0.5,IF($S18=2,1.5,0))</f>
        <v>62.64705882352941</v>
      </c>
      <c r="O18" s="277">
        <f t="shared" si="1"/>
        <v>3</v>
      </c>
      <c r="P18" s="275">
        <v>108</v>
      </c>
      <c r="Q18" s="276">
        <f>P18/1.7-IF($S18=1,0.5,IF($S18=2,1.5,0))</f>
        <v>63.529411764705884</v>
      </c>
      <c r="R18" s="277">
        <f t="shared" si="2"/>
        <v>4</v>
      </c>
      <c r="S18" s="277"/>
      <c r="T18" s="277"/>
      <c r="U18" s="275">
        <f>J18+M18+P18</f>
        <v>313</v>
      </c>
      <c r="V18" s="275"/>
      <c r="W18" s="276">
        <f>ROUND((((M18+P18+J18)/1.7)/3-IF($S18=1,0.5,IF($S18=2,1.5,0))),3)</f>
        <v>61.373</v>
      </c>
    </row>
    <row r="19" spans="1:23" s="270" customFormat="1" ht="39.75" customHeight="1">
      <c r="A19" s="271">
        <v>5</v>
      </c>
      <c r="B19" s="272" t="s">
        <v>213</v>
      </c>
      <c r="C19" s="273"/>
      <c r="D19" s="287" t="s">
        <v>12</v>
      </c>
      <c r="E19" s="297" t="s">
        <v>220</v>
      </c>
      <c r="F19" s="298"/>
      <c r="G19" s="299" t="s">
        <v>191</v>
      </c>
      <c r="H19" s="300" t="s">
        <v>192</v>
      </c>
      <c r="I19" s="284" t="s">
        <v>88</v>
      </c>
      <c r="J19" s="275">
        <v>94.5</v>
      </c>
      <c r="K19" s="276">
        <f>J19/1.7-IF($S19=1,0.5,IF($S19=2,1.5,0))</f>
        <v>55.588235294117645</v>
      </c>
      <c r="L19" s="277">
        <f t="shared" si="0"/>
        <v>6</v>
      </c>
      <c r="M19" s="275">
        <v>98.5</v>
      </c>
      <c r="N19" s="276">
        <f>M19/1.7-IF($S19=1,0.5,IF($S19=2,1.5,0))</f>
        <v>57.94117647058824</v>
      </c>
      <c r="O19" s="277">
        <f t="shared" si="1"/>
        <v>5</v>
      </c>
      <c r="P19" s="275">
        <v>107.5</v>
      </c>
      <c r="Q19" s="276">
        <f>P19/1.7-IF($S19=1,0.5,IF($S19=2,1.5,0))</f>
        <v>63.23529411764706</v>
      </c>
      <c r="R19" s="277">
        <f t="shared" si="2"/>
        <v>5</v>
      </c>
      <c r="S19" s="277"/>
      <c r="T19" s="277"/>
      <c r="U19" s="275">
        <f>J19+M19+P19</f>
        <v>300.5</v>
      </c>
      <c r="V19" s="275"/>
      <c r="W19" s="276">
        <f>ROUND((((M19+P19+J19)/1.7)/3-IF($S19=1,0.5,IF($S19=2,1.5,0))),3)</f>
        <v>58.922</v>
      </c>
    </row>
    <row r="20" spans="1:23" s="270" customFormat="1" ht="39.75" customHeight="1">
      <c r="A20" s="271">
        <v>6</v>
      </c>
      <c r="B20" s="301" t="s">
        <v>214</v>
      </c>
      <c r="C20" s="273"/>
      <c r="D20" s="279" t="s">
        <v>12</v>
      </c>
      <c r="E20" s="302" t="s">
        <v>219</v>
      </c>
      <c r="F20" s="281"/>
      <c r="G20" s="299" t="s">
        <v>194</v>
      </c>
      <c r="H20" s="283" t="s">
        <v>205</v>
      </c>
      <c r="I20" s="286" t="s">
        <v>142</v>
      </c>
      <c r="J20" s="275">
        <v>91.5</v>
      </c>
      <c r="K20" s="276">
        <f>J20/1.7-IF($S20=1,0.5,IF($S20=2,1.5,0))</f>
        <v>53.32352941176471</v>
      </c>
      <c r="L20" s="277">
        <f t="shared" si="0"/>
        <v>7</v>
      </c>
      <c r="M20" s="275">
        <v>96.5</v>
      </c>
      <c r="N20" s="276">
        <f>M20/1.7-IF($S20=1,0.5,IF($S20=2,1.5,0))</f>
        <v>56.26470588235294</v>
      </c>
      <c r="O20" s="277">
        <f t="shared" si="1"/>
        <v>6</v>
      </c>
      <c r="P20" s="275">
        <v>105</v>
      </c>
      <c r="Q20" s="276">
        <f>P20/1.7-IF($S20=1,0.5,IF($S20=2,1.5,0))</f>
        <v>61.26470588235294</v>
      </c>
      <c r="R20" s="277">
        <f t="shared" si="2"/>
        <v>6</v>
      </c>
      <c r="S20" s="277">
        <v>1</v>
      </c>
      <c r="T20" s="277"/>
      <c r="U20" s="275">
        <f>J20+M20+P20</f>
        <v>293</v>
      </c>
      <c r="V20" s="275"/>
      <c r="W20" s="276">
        <f>ROUND((((M20+P20+J20)/1.7)/3-IF($S20=1,0.5,IF($S20=2,1.5,0))),3)</f>
        <v>56.951</v>
      </c>
    </row>
    <row r="21" spans="1:23" s="270" customFormat="1" ht="39.75" customHeight="1">
      <c r="A21" s="271">
        <v>7</v>
      </c>
      <c r="B21" s="272" t="s">
        <v>215</v>
      </c>
      <c r="C21" s="294" t="s">
        <v>143</v>
      </c>
      <c r="D21" s="296" t="s">
        <v>12</v>
      </c>
      <c r="E21" s="297" t="s">
        <v>218</v>
      </c>
      <c r="F21" s="281" t="s">
        <v>144</v>
      </c>
      <c r="G21" s="299" t="s">
        <v>145</v>
      </c>
      <c r="H21" s="300" t="s">
        <v>145</v>
      </c>
      <c r="I21" s="284" t="s">
        <v>250</v>
      </c>
      <c r="J21" s="275">
        <v>96.5</v>
      </c>
      <c r="K21" s="276">
        <f>J21/1.7-IF($S21=1,0.5,IF($S21=2,1.5,0))</f>
        <v>56.26470588235294</v>
      </c>
      <c r="L21" s="277">
        <f t="shared" si="0"/>
        <v>5</v>
      </c>
      <c r="M21" s="275">
        <v>92.5</v>
      </c>
      <c r="N21" s="276">
        <f>M21/1.7-IF($S21=1,0.5,IF($S21=2,1.5,0))</f>
        <v>53.911764705882355</v>
      </c>
      <c r="O21" s="277">
        <f t="shared" si="1"/>
        <v>7</v>
      </c>
      <c r="P21" s="275">
        <v>101.5</v>
      </c>
      <c r="Q21" s="276">
        <f>P21/1.7-IF($S21=1,0.5,IF($S21=2,1.5,0))</f>
        <v>59.20588235294118</v>
      </c>
      <c r="R21" s="277">
        <f t="shared" si="2"/>
        <v>7</v>
      </c>
      <c r="S21" s="277">
        <v>1</v>
      </c>
      <c r="T21" s="277"/>
      <c r="U21" s="275">
        <f>J21+M21+P21</f>
        <v>290.5</v>
      </c>
      <c r="V21" s="275"/>
      <c r="W21" s="276">
        <f>ROUND((((M21+P21+J21)/1.7)/3-IF($S21=1,0.5,IF($S21=2,1.5,0))),3)</f>
        <v>56.461</v>
      </c>
    </row>
    <row r="22" spans="1:23" s="270" customFormat="1" ht="39.75" customHeight="1">
      <c r="A22" s="271">
        <v>8</v>
      </c>
      <c r="B22" s="301" t="s">
        <v>216</v>
      </c>
      <c r="C22" s="273" t="s">
        <v>146</v>
      </c>
      <c r="D22" s="279" t="s">
        <v>12</v>
      </c>
      <c r="E22" s="303" t="s">
        <v>217</v>
      </c>
      <c r="F22" s="281" t="s">
        <v>147</v>
      </c>
      <c r="G22" s="299" t="s">
        <v>145</v>
      </c>
      <c r="H22" s="300" t="s">
        <v>145</v>
      </c>
      <c r="I22" s="304" t="s">
        <v>250</v>
      </c>
      <c r="J22" s="275">
        <v>90</v>
      </c>
      <c r="K22" s="276">
        <f>J22/1.7-IF($S22=1,0.5,IF($S22=2,1.5,0))</f>
        <v>52.44117647058824</v>
      </c>
      <c r="L22" s="277">
        <f t="shared" si="0"/>
        <v>8</v>
      </c>
      <c r="M22" s="275">
        <v>92.5</v>
      </c>
      <c r="N22" s="276">
        <f>M22/1.7-IF($S22=1,0.5,IF($S22=2,1.5,0))</f>
        <v>53.911764705882355</v>
      </c>
      <c r="O22" s="277">
        <f t="shared" si="1"/>
        <v>7</v>
      </c>
      <c r="P22" s="275">
        <v>100.5</v>
      </c>
      <c r="Q22" s="276">
        <f>P22/1.7-IF($S22=1,0.5,IF($S22=2,1.5,0))</f>
        <v>58.61764705882353</v>
      </c>
      <c r="R22" s="277">
        <f t="shared" si="2"/>
        <v>8</v>
      </c>
      <c r="S22" s="277">
        <v>1</v>
      </c>
      <c r="T22" s="277"/>
      <c r="U22" s="275">
        <f>J22+M22+P22</f>
        <v>283</v>
      </c>
      <c r="V22" s="275"/>
      <c r="W22" s="276">
        <f>ROUND((((M22+P22+J22)/1.7)/3-IF($S22=1,0.5,IF($S22=2,1.5,0))),3)</f>
        <v>54.99</v>
      </c>
    </row>
    <row r="24" spans="1:23" ht="27" customHeight="1">
      <c r="A24" s="47"/>
      <c r="B24" s="48"/>
      <c r="C24" s="49"/>
      <c r="D24" s="50"/>
      <c r="E24" s="51"/>
      <c r="F24" s="52"/>
      <c r="G24" s="53"/>
      <c r="H24" s="54"/>
      <c r="I24" s="55"/>
      <c r="J24" s="56"/>
      <c r="K24" s="57"/>
      <c r="L24" s="58"/>
      <c r="M24" s="56"/>
      <c r="N24" s="57"/>
      <c r="O24" s="58"/>
      <c r="P24" s="56"/>
      <c r="Q24" s="57"/>
      <c r="R24" s="58"/>
      <c r="S24" s="58"/>
      <c r="T24" s="58"/>
      <c r="U24" s="56"/>
      <c r="V24" s="56"/>
      <c r="W24" s="57"/>
    </row>
    <row r="25" spans="1:24" ht="36" customHeight="1">
      <c r="A25" s="31"/>
      <c r="B25" s="32" t="s">
        <v>16</v>
      </c>
      <c r="C25" s="32"/>
      <c r="D25" s="32"/>
      <c r="E25" s="32"/>
      <c r="F25" s="33"/>
      <c r="G25" s="34"/>
      <c r="H25" s="33"/>
      <c r="I25" s="35" t="s">
        <v>184</v>
      </c>
      <c r="J25" s="36"/>
      <c r="K25" s="37"/>
      <c r="L25" s="31"/>
      <c r="M25" s="38"/>
      <c r="N25" s="37"/>
      <c r="O25" s="31"/>
      <c r="P25" s="38"/>
      <c r="Q25" s="37"/>
      <c r="R25" s="31"/>
      <c r="S25" s="31"/>
      <c r="T25" s="31"/>
      <c r="U25" s="31"/>
      <c r="V25" s="31"/>
      <c r="W25" s="99"/>
      <c r="X25" s="148"/>
    </row>
    <row r="26" spans="1:24" ht="33" customHeight="1">
      <c r="A26" s="31"/>
      <c r="B26" s="32" t="s">
        <v>17</v>
      </c>
      <c r="C26" s="32"/>
      <c r="D26" s="32"/>
      <c r="E26" s="32"/>
      <c r="F26" s="33"/>
      <c r="G26" s="34"/>
      <c r="H26" s="39"/>
      <c r="I26" s="33" t="s">
        <v>18</v>
      </c>
      <c r="J26" s="36"/>
      <c r="K26" s="37"/>
      <c r="L26" s="31"/>
      <c r="M26" s="38"/>
      <c r="N26" s="37"/>
      <c r="O26" s="31"/>
      <c r="P26" s="38"/>
      <c r="Q26" s="37"/>
      <c r="R26" s="31"/>
      <c r="S26" s="31"/>
      <c r="T26" s="31"/>
      <c r="U26" s="31"/>
      <c r="V26" s="31"/>
      <c r="W26" s="99"/>
      <c r="X26" s="148"/>
    </row>
  </sheetData>
  <sheetProtection selectLockedCells="1" selectUnlockedCells="1"/>
  <mergeCells count="25">
    <mergeCell ref="A10:W10"/>
    <mergeCell ref="A14:W14"/>
    <mergeCell ref="A1:W1"/>
    <mergeCell ref="A2:W2"/>
    <mergeCell ref="A3:W3"/>
    <mergeCell ref="A4:W4"/>
    <mergeCell ref="A5:W5"/>
    <mergeCell ref="A6:W6"/>
    <mergeCell ref="P8:R8"/>
    <mergeCell ref="A8:A9"/>
    <mergeCell ref="B8:B9"/>
    <mergeCell ref="C8:C9"/>
    <mergeCell ref="D8:D9"/>
    <mergeCell ref="E8:E9"/>
    <mergeCell ref="F8:F9"/>
    <mergeCell ref="S8:S9"/>
    <mergeCell ref="T8:T9"/>
    <mergeCell ref="U8:U9"/>
    <mergeCell ref="V8:V9"/>
    <mergeCell ref="W8:W9"/>
    <mergeCell ref="G8:G9"/>
    <mergeCell ref="H8:H9"/>
    <mergeCell ref="I8:I9"/>
    <mergeCell ref="J8:L8"/>
    <mergeCell ref="M8:O8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view="pageBreakPreview" zoomScale="80" zoomScaleNormal="77" zoomScaleSheetLayoutView="80" zoomScalePageLayoutView="0" workbookViewId="0" topLeftCell="A13">
      <selection activeCell="W21" sqref="W21"/>
    </sheetView>
  </sheetViews>
  <sheetFormatPr defaultColWidth="11.57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6.140625" style="0" customWidth="1"/>
    <col min="5" max="5" width="30.7109375" style="0" customWidth="1"/>
    <col min="6" max="6" width="8.7109375" style="0" customWidth="1"/>
    <col min="7" max="7" width="16.7109375" style="0" customWidth="1"/>
    <col min="8" max="8" width="13.7109375" style="0" customWidth="1"/>
    <col min="9" max="9" width="19.8515625" style="0" customWidth="1"/>
    <col min="10" max="10" width="6.28125" style="0" customWidth="1"/>
    <col min="11" max="11" width="8.7109375" style="0" customWidth="1"/>
    <col min="12" max="12" width="4.28125" style="0" customWidth="1"/>
    <col min="13" max="13" width="6.28125" style="0" customWidth="1"/>
    <col min="14" max="14" width="8.7109375" style="0" customWidth="1"/>
    <col min="15" max="15" width="4.28125" style="0" customWidth="1"/>
    <col min="16" max="16" width="6.7109375" style="0" customWidth="1"/>
    <col min="17" max="17" width="8.7109375" style="0" customWidth="1"/>
    <col min="18" max="18" width="4.28125" style="0" customWidth="1"/>
    <col min="19" max="20" width="4.7109375" style="0" customWidth="1"/>
    <col min="21" max="21" width="6.7109375" style="0" customWidth="1"/>
    <col min="22" max="22" width="6.7109375" style="40" customWidth="1"/>
    <col min="23" max="255" width="9.140625" style="0" customWidth="1"/>
  </cols>
  <sheetData>
    <row r="1" spans="1:23" s="1" customFormat="1" ht="33.75" customHeight="1">
      <c r="A1" s="230" t="s">
        <v>124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3" ht="12.75" customHeight="1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3" ht="19.5" customHeight="1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9.5" customHeight="1">
      <c r="A4" s="233" t="s">
        <v>98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2.75" customHeight="1">
      <c r="A6" s="235" t="s">
        <v>242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</row>
    <row r="7" spans="1:23" ht="20.25" customHeight="1">
      <c r="A7" s="168" t="s">
        <v>90</v>
      </c>
      <c r="B7" s="5"/>
      <c r="C7" s="5"/>
      <c r="D7" s="5"/>
      <c r="E7" s="5"/>
      <c r="F7" s="5"/>
      <c r="G7" s="6"/>
      <c r="H7" s="6"/>
      <c r="I7" s="7"/>
      <c r="J7" s="41"/>
      <c r="K7" s="42"/>
      <c r="L7" s="43"/>
      <c r="M7" s="41"/>
      <c r="N7" s="44"/>
      <c r="O7" s="43"/>
      <c r="P7" s="41"/>
      <c r="Q7" s="44"/>
      <c r="R7" s="43"/>
      <c r="S7" s="43"/>
      <c r="T7" s="43"/>
      <c r="U7" s="43"/>
      <c r="V7" s="45"/>
      <c r="W7" s="167" t="s">
        <v>120</v>
      </c>
    </row>
    <row r="8" spans="1:24" ht="19.5" customHeight="1">
      <c r="A8" s="248" t="s">
        <v>2</v>
      </c>
      <c r="B8" s="252" t="s">
        <v>3</v>
      </c>
      <c r="C8" s="248" t="s">
        <v>4</v>
      </c>
      <c r="D8" s="248" t="s">
        <v>5</v>
      </c>
      <c r="E8" s="252" t="s">
        <v>6</v>
      </c>
      <c r="F8" s="252" t="s">
        <v>4</v>
      </c>
      <c r="G8" s="252" t="s">
        <v>7</v>
      </c>
      <c r="H8" s="252" t="s">
        <v>8</v>
      </c>
      <c r="I8" s="252" t="s">
        <v>9</v>
      </c>
      <c r="J8" s="253" t="s">
        <v>10</v>
      </c>
      <c r="K8" s="253"/>
      <c r="L8" s="253"/>
      <c r="M8" s="253" t="s">
        <v>26</v>
      </c>
      <c r="N8" s="253"/>
      <c r="O8" s="253"/>
      <c r="P8" s="253" t="s">
        <v>11</v>
      </c>
      <c r="Q8" s="253"/>
      <c r="R8" s="253"/>
      <c r="S8" s="247" t="s">
        <v>27</v>
      </c>
      <c r="T8" s="247" t="s">
        <v>38</v>
      </c>
      <c r="U8" s="248" t="s">
        <v>29</v>
      </c>
      <c r="V8" s="249" t="s">
        <v>30</v>
      </c>
      <c r="W8" s="250" t="s">
        <v>31</v>
      </c>
      <c r="X8" s="251" t="s">
        <v>85</v>
      </c>
    </row>
    <row r="9" spans="1:24" ht="34.5" customHeight="1">
      <c r="A9" s="248"/>
      <c r="B9" s="252"/>
      <c r="C9" s="248"/>
      <c r="D9" s="248"/>
      <c r="E9" s="252"/>
      <c r="F9" s="252"/>
      <c r="G9" s="252"/>
      <c r="H9" s="252"/>
      <c r="I9" s="252"/>
      <c r="J9" s="26" t="s">
        <v>32</v>
      </c>
      <c r="K9" s="27" t="s">
        <v>33</v>
      </c>
      <c r="L9" s="28" t="s">
        <v>2</v>
      </c>
      <c r="M9" s="26" t="s">
        <v>32</v>
      </c>
      <c r="N9" s="27" t="s">
        <v>33</v>
      </c>
      <c r="O9" s="28" t="s">
        <v>2</v>
      </c>
      <c r="P9" s="26" t="s">
        <v>32</v>
      </c>
      <c r="Q9" s="27" t="s">
        <v>33</v>
      </c>
      <c r="R9" s="28" t="s">
        <v>2</v>
      </c>
      <c r="S9" s="247"/>
      <c r="T9" s="247"/>
      <c r="U9" s="248"/>
      <c r="V9" s="249"/>
      <c r="W9" s="250"/>
      <c r="X9" s="251"/>
    </row>
    <row r="10" spans="1:24" ht="31.5" customHeight="1">
      <c r="A10" s="244" t="s">
        <v>99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</row>
    <row r="11" spans="1:24" ht="39.75" customHeight="1">
      <c r="A11" s="9">
        <v>1</v>
      </c>
      <c r="B11" s="98" t="s">
        <v>164</v>
      </c>
      <c r="C11" s="91"/>
      <c r="D11" s="311" t="s">
        <v>12</v>
      </c>
      <c r="E11" s="309" t="s">
        <v>233</v>
      </c>
      <c r="F11" s="314" t="s">
        <v>158</v>
      </c>
      <c r="G11" s="316" t="s">
        <v>159</v>
      </c>
      <c r="H11" s="266" t="s">
        <v>163</v>
      </c>
      <c r="I11" s="319" t="s">
        <v>160</v>
      </c>
      <c r="J11" s="204">
        <v>140.5</v>
      </c>
      <c r="K11" s="205">
        <f>J11/2.2-IF($S11=1,0.5,IF($S11=2,1.5,0))</f>
        <v>63.86363636363636</v>
      </c>
      <c r="L11" s="206">
        <f>RANK(K11,K$11:K$17,0)</f>
        <v>1</v>
      </c>
      <c r="M11" s="204">
        <v>143.5</v>
      </c>
      <c r="N11" s="205">
        <f>M11/2.2-IF($S11=1,0.5,IF($S11=2,1.5,0))</f>
        <v>65.22727272727272</v>
      </c>
      <c r="O11" s="206">
        <f>RANK(N11,N$11:N$17,0)</f>
        <v>2</v>
      </c>
      <c r="P11" s="204">
        <v>142.5</v>
      </c>
      <c r="Q11" s="205">
        <f>P11/2.2-IF($S11=1,0.5,IF($S11=2,1.5,0))</f>
        <v>64.77272727272727</v>
      </c>
      <c r="R11" s="206">
        <f>RANK(Q11,Q$11:Q$17,0)</f>
        <v>1</v>
      </c>
      <c r="S11" s="206"/>
      <c r="T11" s="206"/>
      <c r="U11" s="204">
        <f>J11+M11+P11</f>
        <v>426.5</v>
      </c>
      <c r="V11" s="204"/>
      <c r="W11" s="207">
        <f>ROUND((((M11+P11+J11)/2.2)/3-IF($S11=1,0.5,IF($S11=2,1.5,0))),3)</f>
        <v>64.621</v>
      </c>
      <c r="X11" s="189" t="s">
        <v>117</v>
      </c>
    </row>
    <row r="12" spans="1:24" ht="39.75" customHeight="1">
      <c r="A12" s="9">
        <v>2</v>
      </c>
      <c r="B12" s="11" t="s">
        <v>189</v>
      </c>
      <c r="C12" s="310" t="s">
        <v>190</v>
      </c>
      <c r="D12" s="10" t="s">
        <v>12</v>
      </c>
      <c r="E12" s="109" t="s">
        <v>195</v>
      </c>
      <c r="F12" s="158" t="s">
        <v>245</v>
      </c>
      <c r="G12" s="152" t="s">
        <v>244</v>
      </c>
      <c r="H12" s="159" t="s">
        <v>243</v>
      </c>
      <c r="I12" s="128" t="s">
        <v>142</v>
      </c>
      <c r="J12" s="204">
        <v>135.5</v>
      </c>
      <c r="K12" s="205">
        <f>J12/2.2-IF($S12=1,0.5,IF($S12=2,1.5,0))</f>
        <v>61.590909090909086</v>
      </c>
      <c r="L12" s="206">
        <f>RANK(K12,K$11:K$17,0)</f>
        <v>3</v>
      </c>
      <c r="M12" s="204">
        <v>144</v>
      </c>
      <c r="N12" s="205">
        <f>M12/2.2-IF($S12=1,0.5,IF($S12=2,1.5,0))</f>
        <v>65.45454545454545</v>
      </c>
      <c r="O12" s="206">
        <f>RANK(N12,N$11:N$17,0)</f>
        <v>1</v>
      </c>
      <c r="P12" s="204">
        <v>138.5</v>
      </c>
      <c r="Q12" s="205">
        <f>P12/2.2-IF($S12=1,0.5,IF($S12=2,1.5,0))</f>
        <v>62.954545454545446</v>
      </c>
      <c r="R12" s="206">
        <f>RANK(Q12,Q$11:Q$17,0)</f>
        <v>3</v>
      </c>
      <c r="S12" s="206"/>
      <c r="T12" s="206"/>
      <c r="U12" s="204">
        <f>J12+M12+P12</f>
        <v>418</v>
      </c>
      <c r="V12" s="204"/>
      <c r="W12" s="207">
        <f>ROUND((((M12+P12+J12)/2.2)/3-IF($S12=1,0.5,IF($S12=2,1.5,0))),3)</f>
        <v>63.333</v>
      </c>
      <c r="X12" s="189" t="s">
        <v>117</v>
      </c>
    </row>
    <row r="13" spans="1:24" ht="39.75" customHeight="1">
      <c r="A13" s="9">
        <v>3</v>
      </c>
      <c r="B13" s="208" t="s">
        <v>22</v>
      </c>
      <c r="C13" s="182" t="s">
        <v>23</v>
      </c>
      <c r="D13" s="10">
        <v>3</v>
      </c>
      <c r="E13" s="11" t="s">
        <v>161</v>
      </c>
      <c r="F13" s="12"/>
      <c r="G13" s="103" t="s">
        <v>24</v>
      </c>
      <c r="H13" s="95" t="s">
        <v>97</v>
      </c>
      <c r="I13" s="110" t="s">
        <v>88</v>
      </c>
      <c r="J13" s="204">
        <v>135.5</v>
      </c>
      <c r="K13" s="205">
        <f>J13/2.2-IF($S13=1,0.5,IF($S13=2,1.5,0))</f>
        <v>61.590909090909086</v>
      </c>
      <c r="L13" s="206">
        <f>RANK(K13,K$11:K$17,0)</f>
        <v>3</v>
      </c>
      <c r="M13" s="204">
        <v>141.5</v>
      </c>
      <c r="N13" s="205">
        <f>M13/2.2-IF($S13=1,0.5,IF($S13=2,1.5,0))</f>
        <v>64.31818181818181</v>
      </c>
      <c r="O13" s="206">
        <f>RANK(N13,N$11:N$17,0)</f>
        <v>3</v>
      </c>
      <c r="P13" s="204">
        <v>140</v>
      </c>
      <c r="Q13" s="205">
        <f>P13/2.2-IF($S13=1,0.5,IF($S13=2,1.5,0))</f>
        <v>63.63636363636363</v>
      </c>
      <c r="R13" s="206">
        <f>RANK(Q13,Q$11:Q$17,0)</f>
        <v>2</v>
      </c>
      <c r="S13" s="206"/>
      <c r="T13" s="206"/>
      <c r="U13" s="204">
        <f>J13+M13+P13</f>
        <v>417</v>
      </c>
      <c r="V13" s="204"/>
      <c r="W13" s="207">
        <f>ROUND((((M13+P13+J13)/2.2)/3-IF($S13=1,0.5,IF($S13=2,1.5,0))),3)</f>
        <v>63.182</v>
      </c>
      <c r="X13" s="189" t="s">
        <v>117</v>
      </c>
    </row>
    <row r="14" spans="1:24" ht="39.75" customHeight="1">
      <c r="A14" s="9">
        <v>4</v>
      </c>
      <c r="B14" s="11" t="s">
        <v>173</v>
      </c>
      <c r="C14" s="21"/>
      <c r="D14" s="312" t="s">
        <v>12</v>
      </c>
      <c r="E14" s="98" t="s">
        <v>112</v>
      </c>
      <c r="F14" s="118"/>
      <c r="G14" s="318" t="s">
        <v>15</v>
      </c>
      <c r="H14" s="14" t="s">
        <v>15</v>
      </c>
      <c r="I14" s="94" t="s">
        <v>88</v>
      </c>
      <c r="J14" s="204">
        <v>134.5</v>
      </c>
      <c r="K14" s="205">
        <f>J14/2.2-IF($S14=1,0.5,IF($S14=2,1.5,0))</f>
        <v>61.13636363636363</v>
      </c>
      <c r="L14" s="206">
        <f>RANK(K14,K$11:K$17,0)</f>
        <v>5</v>
      </c>
      <c r="M14" s="204">
        <v>135.5</v>
      </c>
      <c r="N14" s="205">
        <f>M14/2.2-IF($S14=1,0.5,IF($S14=2,1.5,0))</f>
        <v>61.590909090909086</v>
      </c>
      <c r="O14" s="206">
        <f>RANK(N14,N$11:N$17,0)</f>
        <v>4</v>
      </c>
      <c r="P14" s="204">
        <v>138</v>
      </c>
      <c r="Q14" s="205">
        <f>P14/2.2-IF($S14=1,0.5,IF($S14=2,1.5,0))</f>
        <v>62.72727272727272</v>
      </c>
      <c r="R14" s="206">
        <f>RANK(Q14,Q$11:Q$17,0)</f>
        <v>4</v>
      </c>
      <c r="S14" s="206"/>
      <c r="T14" s="206"/>
      <c r="U14" s="204">
        <f>J14+M14+P14</f>
        <v>408</v>
      </c>
      <c r="V14" s="204"/>
      <c r="W14" s="207">
        <f>ROUND((((M14+P14+J14)/2.2)/3-IF($S14=1,0.5,IF($S14=2,1.5,0))),3)</f>
        <v>61.818</v>
      </c>
      <c r="X14" s="189" t="s">
        <v>117</v>
      </c>
    </row>
    <row r="15" spans="1:24" ht="39.75" customHeight="1">
      <c r="A15" s="9">
        <v>5</v>
      </c>
      <c r="B15" s="75" t="s">
        <v>109</v>
      </c>
      <c r="C15" s="21"/>
      <c r="D15" s="50" t="s">
        <v>12</v>
      </c>
      <c r="E15" s="102" t="s">
        <v>94</v>
      </c>
      <c r="F15" s="97"/>
      <c r="G15" s="218" t="s">
        <v>95</v>
      </c>
      <c r="H15" s="20" t="s">
        <v>24</v>
      </c>
      <c r="I15" s="308" t="s">
        <v>88</v>
      </c>
      <c r="J15" s="204">
        <v>138.5</v>
      </c>
      <c r="K15" s="205">
        <f>J15/2.2-IF($S15=1,0.5,IF($S15=2,1.5,0))</f>
        <v>62.954545454545446</v>
      </c>
      <c r="L15" s="206">
        <f>RANK(K15,K$11:K$17,0)</f>
        <v>2</v>
      </c>
      <c r="M15" s="204">
        <v>131.5</v>
      </c>
      <c r="N15" s="205">
        <f>M15/2.2-IF($S15=1,0.5,IF($S15=2,1.5,0))</f>
        <v>59.772727272727266</v>
      </c>
      <c r="O15" s="206">
        <f>RANK(N15,N$11:N$17,0)</f>
        <v>5</v>
      </c>
      <c r="P15" s="204">
        <v>136</v>
      </c>
      <c r="Q15" s="205">
        <f>P15/2.2-IF($S15=1,0.5,IF($S15=2,1.5,0))</f>
        <v>61.81818181818181</v>
      </c>
      <c r="R15" s="206">
        <f>RANK(Q15,Q$11:Q$17,0)</f>
        <v>5</v>
      </c>
      <c r="S15" s="206"/>
      <c r="T15" s="206"/>
      <c r="U15" s="204">
        <f>J15+M15+P15</f>
        <v>406</v>
      </c>
      <c r="V15" s="204"/>
      <c r="W15" s="207">
        <f>ROUND((((M15+P15+J15)/2.2)/3-IF($S15=1,0.5,IF($S15=2,1.5,0))),3)</f>
        <v>61.515</v>
      </c>
      <c r="X15" s="212" t="s">
        <v>117</v>
      </c>
    </row>
    <row r="16" spans="1:24" ht="39.75" customHeight="1">
      <c r="A16" s="9">
        <v>6</v>
      </c>
      <c r="B16" s="11" t="s">
        <v>111</v>
      </c>
      <c r="C16" s="14"/>
      <c r="D16" s="10" t="s">
        <v>12</v>
      </c>
      <c r="E16" s="313" t="s">
        <v>43</v>
      </c>
      <c r="F16" s="315"/>
      <c r="G16" s="317" t="s">
        <v>13</v>
      </c>
      <c r="H16" s="159" t="s">
        <v>37</v>
      </c>
      <c r="I16" s="113" t="s">
        <v>88</v>
      </c>
      <c r="J16" s="204">
        <v>131.5</v>
      </c>
      <c r="K16" s="205">
        <f>J16/2.2-IF($S16=1,0.5,IF($S16=2,1.5,0))</f>
        <v>59.772727272727266</v>
      </c>
      <c r="L16" s="206">
        <f>RANK(K16,K$11:K$17,0)</f>
        <v>6</v>
      </c>
      <c r="M16" s="204">
        <v>125.5</v>
      </c>
      <c r="N16" s="205">
        <f>M16/2.2-IF($S16=1,0.5,IF($S16=2,1.5,0))</f>
        <v>57.04545454545454</v>
      </c>
      <c r="O16" s="206">
        <f>RANK(N16,N$11:N$17,0)</f>
        <v>6</v>
      </c>
      <c r="P16" s="204">
        <v>128.5</v>
      </c>
      <c r="Q16" s="205">
        <f>P16/2.2-IF($S16=1,0.5,IF($S16=2,1.5,0))</f>
        <v>58.40909090909091</v>
      </c>
      <c r="R16" s="206">
        <f>RANK(Q16,Q$11:Q$17,0)</f>
        <v>6</v>
      </c>
      <c r="S16" s="206"/>
      <c r="T16" s="206"/>
      <c r="U16" s="204">
        <f>J16+M16+P16</f>
        <v>385.5</v>
      </c>
      <c r="V16" s="204"/>
      <c r="W16" s="207">
        <f>ROUND((((M16+P16+J16)/2.2)/3-IF($S16=1,0.5,IF($S16=2,1.5,0))),3)</f>
        <v>58.409</v>
      </c>
      <c r="X16" s="189" t="s">
        <v>117</v>
      </c>
    </row>
    <row r="17" spans="1:24" ht="39.75" customHeight="1">
      <c r="A17" s="9">
        <v>7</v>
      </c>
      <c r="B17" s="75" t="s">
        <v>246</v>
      </c>
      <c r="C17" s="21"/>
      <c r="D17" s="93" t="s">
        <v>12</v>
      </c>
      <c r="E17" s="98" t="s">
        <v>103</v>
      </c>
      <c r="F17" s="151"/>
      <c r="G17" s="97" t="s">
        <v>13</v>
      </c>
      <c r="H17" s="12" t="s">
        <v>15</v>
      </c>
      <c r="I17" s="110" t="s">
        <v>88</v>
      </c>
      <c r="J17" s="204">
        <v>125.5</v>
      </c>
      <c r="K17" s="205">
        <f>J17/2.2-IF($S17=1,0.5,IF($S17=2,1.5,0))</f>
        <v>57.04545454545454</v>
      </c>
      <c r="L17" s="206">
        <f>RANK(K17,K$11:K$17,0)</f>
        <v>7</v>
      </c>
      <c r="M17" s="204">
        <v>125.5</v>
      </c>
      <c r="N17" s="205">
        <f>M17/2.2-IF($S17=1,0.5,IF($S17=2,1.5,0))</f>
        <v>57.04545454545454</v>
      </c>
      <c r="O17" s="206">
        <f>RANK(N17,N$11:N$17,0)</f>
        <v>6</v>
      </c>
      <c r="P17" s="204">
        <v>121.5</v>
      </c>
      <c r="Q17" s="205">
        <f>P17/2.2-IF($S17=1,0.5,IF($S17=2,1.5,0))</f>
        <v>55.22727272727272</v>
      </c>
      <c r="R17" s="206">
        <f>RANK(Q17,Q$11:Q$17,0)</f>
        <v>7</v>
      </c>
      <c r="S17" s="206"/>
      <c r="T17" s="206"/>
      <c r="U17" s="204">
        <f>J17+M17+P17</f>
        <v>372.5</v>
      </c>
      <c r="V17" s="204"/>
      <c r="W17" s="207">
        <f>ROUND((((M17+P17+J17)/2.2)/3-IF($S17=1,0.5,IF($S17=2,1.5,0))),3)</f>
        <v>56.439</v>
      </c>
      <c r="X17" s="189" t="s">
        <v>117</v>
      </c>
    </row>
    <row r="18" spans="1:24" ht="33" customHeight="1">
      <c r="A18" s="244" t="s">
        <v>102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6"/>
    </row>
    <row r="19" spans="1:24" ht="39.75" customHeight="1">
      <c r="A19" s="111">
        <f>RANK(W19,W$19:W$19,0)</f>
        <v>1</v>
      </c>
      <c r="B19" s="101" t="s">
        <v>247</v>
      </c>
      <c r="C19" s="192" t="s">
        <v>234</v>
      </c>
      <c r="D19" s="30" t="s">
        <v>12</v>
      </c>
      <c r="E19" s="320" t="s">
        <v>155</v>
      </c>
      <c r="F19" s="126" t="s">
        <v>156</v>
      </c>
      <c r="G19" s="321" t="s">
        <v>157</v>
      </c>
      <c r="H19" s="322" t="s">
        <v>249</v>
      </c>
      <c r="I19" s="110" t="s">
        <v>106</v>
      </c>
      <c r="J19" s="204">
        <v>136</v>
      </c>
      <c r="K19" s="205">
        <f>J19/2.2-IF($S19=1,0.5,IF($S19=2,1.5,0))</f>
        <v>61.81818181818181</v>
      </c>
      <c r="L19" s="206">
        <f>RANK(K19,K$19:K$22,0)</f>
        <v>2</v>
      </c>
      <c r="M19" s="204">
        <v>140</v>
      </c>
      <c r="N19" s="205">
        <f>M19/2.2-IF($S19=1,0.5,IF($S19=2,1.5,0))</f>
        <v>63.63636363636363</v>
      </c>
      <c r="O19" s="206">
        <f>RANK(N19,N$19:N$22,0)</f>
        <v>1</v>
      </c>
      <c r="P19" s="204">
        <v>139.5</v>
      </c>
      <c r="Q19" s="205">
        <f>P19/2.2-IF($S19=1,0.5,IF($S19=2,1.5,0))</f>
        <v>63.40909090909091</v>
      </c>
      <c r="R19" s="206">
        <f>RANK(Q19,Q$19:Q$22,0)</f>
        <v>1</v>
      </c>
      <c r="S19" s="206"/>
      <c r="T19" s="206"/>
      <c r="U19" s="204">
        <f>J19+M19+P19</f>
        <v>415.5</v>
      </c>
      <c r="V19" s="204"/>
      <c r="W19" s="207">
        <f>ROUND((((M19+P19+J19)/2.2)/3-IF($S19=1,0.5,IF($S19=2,1.5,0))),3)</f>
        <v>62.955</v>
      </c>
      <c r="X19" s="189" t="s">
        <v>118</v>
      </c>
    </row>
    <row r="20" spans="1:24" ht="39.75" customHeight="1">
      <c r="A20" s="111">
        <v>2</v>
      </c>
      <c r="B20" s="29" t="s">
        <v>174</v>
      </c>
      <c r="C20" s="21"/>
      <c r="D20" s="30" t="s">
        <v>12</v>
      </c>
      <c r="E20" s="177" t="s">
        <v>21</v>
      </c>
      <c r="F20" s="52" t="s">
        <v>101</v>
      </c>
      <c r="G20" s="106" t="s">
        <v>13</v>
      </c>
      <c r="H20" s="185" t="s">
        <v>24</v>
      </c>
      <c r="I20" s="110" t="s">
        <v>88</v>
      </c>
      <c r="J20" s="204">
        <v>137.5</v>
      </c>
      <c r="K20" s="205">
        <f>J20/2.2-IF($S20=1,0.5,IF($S20=2,1.5,0))</f>
        <v>62.49999999999999</v>
      </c>
      <c r="L20" s="206">
        <f>RANK(K20,K$19:K$22,0)</f>
        <v>1</v>
      </c>
      <c r="M20" s="204">
        <v>135</v>
      </c>
      <c r="N20" s="205">
        <f>M20/2.2-IF($S20=1,0.5,IF($S20=2,1.5,0))</f>
        <v>61.36363636363636</v>
      </c>
      <c r="O20" s="206">
        <f>RANK(N20,N$19:N$22,0)</f>
        <v>2</v>
      </c>
      <c r="P20" s="204">
        <v>139.5</v>
      </c>
      <c r="Q20" s="205">
        <f>P20/2.2-IF($S20=1,0.5,IF($S20=2,1.5,0))</f>
        <v>63.40909090909091</v>
      </c>
      <c r="R20" s="206">
        <f>RANK(Q20,Q$19:Q$22,0)</f>
        <v>1</v>
      </c>
      <c r="S20" s="206"/>
      <c r="T20" s="206"/>
      <c r="U20" s="204">
        <f>J20+M20+P20</f>
        <v>412</v>
      </c>
      <c r="V20" s="204"/>
      <c r="W20" s="207">
        <f>ROUND((((M20+P20+J20)/2.2)/3-IF($S20=1,0.5,IF($S20=2,1.5,0))),3)</f>
        <v>62.424</v>
      </c>
      <c r="X20" s="220" t="s">
        <v>118</v>
      </c>
    </row>
    <row r="21" spans="1:24" ht="39.75" customHeight="1">
      <c r="A21" s="9">
        <v>3</v>
      </c>
      <c r="B21" s="98" t="s">
        <v>241</v>
      </c>
      <c r="C21" s="91"/>
      <c r="D21" s="191" t="s">
        <v>12</v>
      </c>
      <c r="E21" s="208" t="s">
        <v>40</v>
      </c>
      <c r="F21" s="104"/>
      <c r="G21" s="106" t="s">
        <v>13</v>
      </c>
      <c r="H21" s="106" t="s">
        <v>15</v>
      </c>
      <c r="I21" s="94" t="s">
        <v>88</v>
      </c>
      <c r="J21" s="204">
        <v>126</v>
      </c>
      <c r="K21" s="205">
        <f>J21/2.2-IF($S21=1,0.5,IF($S21=2,1.5,0))</f>
        <v>56.772727272727266</v>
      </c>
      <c r="L21" s="206">
        <f>RANK(K21,K$19:K$22,0)</f>
        <v>3</v>
      </c>
      <c r="M21" s="204">
        <v>127.5</v>
      </c>
      <c r="N21" s="205">
        <f>M21/2.2-IF($S21=1,0.5,IF($S21=2,1.5,0))</f>
        <v>57.45454545454545</v>
      </c>
      <c r="O21" s="206">
        <f>RANK(N21,N$19:N$22,0)</f>
        <v>3</v>
      </c>
      <c r="P21" s="204">
        <v>133</v>
      </c>
      <c r="Q21" s="205">
        <f>P21/2.2-IF($S21=1,0.5,IF($S21=2,1.5,0))</f>
        <v>59.954545454545446</v>
      </c>
      <c r="R21" s="206">
        <f>RANK(Q21,Q$19:Q$22,0)</f>
        <v>3</v>
      </c>
      <c r="S21" s="206">
        <v>1</v>
      </c>
      <c r="T21" s="206">
        <v>1</v>
      </c>
      <c r="U21" s="204">
        <f>J21+M21+P21</f>
        <v>386.5</v>
      </c>
      <c r="V21" s="204"/>
      <c r="W21" s="207">
        <f>ROUND((((M21+P21+J21)/2.2)/3-IF($S21=1,0.5,IF($S21=2,1.5,0))),3)</f>
        <v>58.061</v>
      </c>
      <c r="X21" s="220" t="s">
        <v>117</v>
      </c>
    </row>
    <row r="22" spans="1:24" ht="39.75" customHeight="1">
      <c r="A22" s="9">
        <v>4</v>
      </c>
      <c r="B22" s="75" t="s">
        <v>248</v>
      </c>
      <c r="C22" s="193"/>
      <c r="D22" s="30" t="s">
        <v>12</v>
      </c>
      <c r="E22" s="169" t="s">
        <v>40</v>
      </c>
      <c r="F22" s="104"/>
      <c r="G22" s="217" t="s">
        <v>13</v>
      </c>
      <c r="H22" s="171" t="s">
        <v>15</v>
      </c>
      <c r="I22" s="110" t="s">
        <v>88</v>
      </c>
      <c r="J22" s="204">
        <v>122.5</v>
      </c>
      <c r="K22" s="205">
        <f>J22/2.2-IF($S22=1,0.5,IF($S22=2,1.5,0))</f>
        <v>55.68181818181818</v>
      </c>
      <c r="L22" s="206">
        <f>RANK(K22,K$19:K$22,0)</f>
        <v>4</v>
      </c>
      <c r="M22" s="204">
        <v>125</v>
      </c>
      <c r="N22" s="205">
        <f>M22/2.2-IF($S22=1,0.5,IF($S22=2,1.5,0))</f>
        <v>56.81818181818181</v>
      </c>
      <c r="O22" s="206">
        <f>RANK(N22,N$19:N$22,0)</f>
        <v>4</v>
      </c>
      <c r="P22" s="204">
        <v>126.5</v>
      </c>
      <c r="Q22" s="205">
        <f>P22/2.2-IF($S22=1,0.5,IF($S22=2,1.5,0))</f>
        <v>57.49999999999999</v>
      </c>
      <c r="R22" s="206">
        <f>RANK(Q22,Q$19:Q$22,0)</f>
        <v>4</v>
      </c>
      <c r="S22" s="206"/>
      <c r="T22" s="206"/>
      <c r="U22" s="204">
        <f>J22+M22+P22</f>
        <v>374</v>
      </c>
      <c r="V22" s="204"/>
      <c r="W22" s="207">
        <f>ROUND((((M22+P22+J22)/2.2)/3-IF($S22=1,0.5,IF($S22=2,1.5,0))),3)</f>
        <v>56.667</v>
      </c>
      <c r="X22" s="220" t="s">
        <v>117</v>
      </c>
    </row>
    <row r="23" spans="1:23" ht="33.75" customHeight="1">
      <c r="A23" s="47"/>
      <c r="B23" s="48"/>
      <c r="C23" s="49"/>
      <c r="D23" s="50"/>
      <c r="E23" s="51"/>
      <c r="F23" s="52"/>
      <c r="G23" s="53"/>
      <c r="H23" s="54"/>
      <c r="I23" s="55"/>
      <c r="J23" s="56"/>
      <c r="K23" s="57"/>
      <c r="L23" s="58"/>
      <c r="M23" s="56"/>
      <c r="N23" s="57"/>
      <c r="O23" s="58"/>
      <c r="P23" s="56"/>
      <c r="Q23" s="57"/>
      <c r="R23" s="58"/>
      <c r="S23" s="58"/>
      <c r="T23" s="58"/>
      <c r="U23" s="56"/>
      <c r="V23" s="56"/>
      <c r="W23" s="57"/>
    </row>
    <row r="24" spans="1:24" ht="36" customHeight="1">
      <c r="A24" s="31"/>
      <c r="B24" s="32" t="s">
        <v>16</v>
      </c>
      <c r="C24" s="32"/>
      <c r="D24" s="32"/>
      <c r="E24" s="32"/>
      <c r="F24" s="33"/>
      <c r="G24" s="34"/>
      <c r="H24" s="33"/>
      <c r="I24" s="35" t="s">
        <v>197</v>
      </c>
      <c r="J24" s="36"/>
      <c r="K24" s="37"/>
      <c r="L24" s="31"/>
      <c r="M24" s="38"/>
      <c r="N24" s="37"/>
      <c r="O24" s="31"/>
      <c r="P24" s="38"/>
      <c r="Q24" s="37"/>
      <c r="R24" s="31"/>
      <c r="S24" s="31"/>
      <c r="T24" s="31"/>
      <c r="U24" s="31"/>
      <c r="V24" s="31"/>
      <c r="W24" s="99"/>
      <c r="X24" s="148"/>
    </row>
    <row r="25" spans="1:24" ht="33" customHeight="1">
      <c r="A25" s="31"/>
      <c r="B25" s="32" t="s">
        <v>17</v>
      </c>
      <c r="C25" s="32"/>
      <c r="D25" s="32"/>
      <c r="E25" s="32"/>
      <c r="F25" s="33"/>
      <c r="G25" s="34"/>
      <c r="H25" s="39"/>
      <c r="I25" s="33" t="s">
        <v>18</v>
      </c>
      <c r="J25" s="36"/>
      <c r="K25" s="37"/>
      <c r="L25" s="31"/>
      <c r="M25" s="38"/>
      <c r="N25" s="37"/>
      <c r="O25" s="31"/>
      <c r="P25" s="38"/>
      <c r="Q25" s="37"/>
      <c r="R25" s="31"/>
      <c r="S25" s="31"/>
      <c r="T25" s="31"/>
      <c r="U25" s="31"/>
      <c r="V25" s="31"/>
      <c r="W25" s="99"/>
      <c r="X25" s="148"/>
    </row>
  </sheetData>
  <sheetProtection selectLockedCells="1" selectUnlockedCells="1"/>
  <mergeCells count="26">
    <mergeCell ref="A10:X10"/>
    <mergeCell ref="A18:X18"/>
    <mergeCell ref="S8:S9"/>
    <mergeCell ref="T8:T9"/>
    <mergeCell ref="U8:U9"/>
    <mergeCell ref="V8:V9"/>
    <mergeCell ref="W8:W9"/>
    <mergeCell ref="G8:G9"/>
    <mergeCell ref="H8:H9"/>
    <mergeCell ref="I8:I9"/>
    <mergeCell ref="J8:L8"/>
    <mergeCell ref="M8:O8"/>
    <mergeCell ref="A8:A9"/>
    <mergeCell ref="B8:B9"/>
    <mergeCell ref="C8:C9"/>
    <mergeCell ref="D8:D9"/>
    <mergeCell ref="E8:E9"/>
    <mergeCell ref="F8:F9"/>
    <mergeCell ref="X8:X9"/>
    <mergeCell ref="A1:W1"/>
    <mergeCell ref="A2:W2"/>
    <mergeCell ref="A3:W3"/>
    <mergeCell ref="A4:W4"/>
    <mergeCell ref="A5:W5"/>
    <mergeCell ref="A6:W6"/>
    <mergeCell ref="P8:R8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view="pageBreakPreview" zoomScale="82" zoomScaleNormal="74" zoomScaleSheetLayoutView="82" zoomScalePageLayoutView="0" workbookViewId="0" topLeftCell="B1">
      <selection activeCell="V12" sqref="V12"/>
    </sheetView>
  </sheetViews>
  <sheetFormatPr defaultColWidth="11.57421875" defaultRowHeight="12.75"/>
  <cols>
    <col min="1" max="1" width="3.7109375" style="0" customWidth="1"/>
    <col min="2" max="2" width="16.7109375" style="0" customWidth="1"/>
    <col min="3" max="3" width="9.7109375" style="0" customWidth="1"/>
    <col min="4" max="4" width="6.140625" style="0" customWidth="1"/>
    <col min="5" max="5" width="30.7109375" style="0" customWidth="1"/>
    <col min="6" max="6" width="9.140625" style="0" customWidth="1"/>
    <col min="7" max="7" width="15.00390625" style="145" customWidth="1"/>
    <col min="8" max="8" width="13.7109375" style="0" customWidth="1"/>
    <col min="9" max="9" width="21.0039062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18" width="4.7109375" style="0" customWidth="1"/>
    <col min="19" max="20" width="5.7109375" style="0" customWidth="1"/>
    <col min="21" max="22" width="6.7109375" style="0" customWidth="1"/>
    <col min="23" max="23" width="9.140625" style="0" customWidth="1"/>
    <col min="24" max="24" width="9.140625" style="148" customWidth="1"/>
    <col min="25" max="255" width="9.140625" style="0" customWidth="1"/>
  </cols>
  <sheetData>
    <row r="1" spans="1:24" s="1" customFormat="1" ht="33.75" customHeight="1">
      <c r="A1" s="230" t="s">
        <v>122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147"/>
    </row>
    <row r="2" spans="1:23" ht="12.75" customHeight="1">
      <c r="A2" s="241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3" spans="1:23" ht="16.5" customHeight="1">
      <c r="A3" s="242" t="s">
        <v>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</row>
    <row r="4" spans="1:23" ht="17.25" customHeight="1">
      <c r="A4" s="243" t="s">
        <v>25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</row>
    <row r="5" spans="1:23" ht="17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2.75" customHeight="1">
      <c r="A6" s="235" t="s">
        <v>229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</row>
    <row r="7" spans="1:22" s="164" customFormat="1" ht="21" customHeight="1">
      <c r="A7" s="25" t="s">
        <v>90</v>
      </c>
      <c r="B7" s="25"/>
      <c r="C7" s="25"/>
      <c r="D7" s="25"/>
      <c r="E7" s="160"/>
      <c r="F7" s="160"/>
      <c r="G7" s="160"/>
      <c r="H7" s="160"/>
      <c r="I7" s="160"/>
      <c r="J7" s="161"/>
      <c r="K7" s="161"/>
      <c r="L7" s="161"/>
      <c r="M7" s="162"/>
      <c r="N7" s="165"/>
      <c r="O7" s="165"/>
      <c r="P7" s="165"/>
      <c r="Q7" s="163"/>
      <c r="V7" s="166" t="s">
        <v>120</v>
      </c>
    </row>
    <row r="8" spans="1:24" ht="19.5" customHeight="1">
      <c r="A8" s="238" t="s">
        <v>2</v>
      </c>
      <c r="B8" s="240" t="s">
        <v>3</v>
      </c>
      <c r="C8" s="240" t="s">
        <v>4</v>
      </c>
      <c r="D8" s="238" t="s">
        <v>5</v>
      </c>
      <c r="E8" s="240" t="s">
        <v>6</v>
      </c>
      <c r="F8" s="240" t="s">
        <v>4</v>
      </c>
      <c r="G8" s="240" t="s">
        <v>7</v>
      </c>
      <c r="H8" s="240" t="s">
        <v>8</v>
      </c>
      <c r="I8" s="240" t="s">
        <v>9</v>
      </c>
      <c r="J8" s="229" t="s">
        <v>10</v>
      </c>
      <c r="K8" s="229"/>
      <c r="L8" s="229"/>
      <c r="M8" s="229" t="s">
        <v>26</v>
      </c>
      <c r="N8" s="229"/>
      <c r="O8" s="229"/>
      <c r="P8" s="229" t="s">
        <v>11</v>
      </c>
      <c r="Q8" s="229"/>
      <c r="R8" s="229"/>
      <c r="S8" s="237" t="s">
        <v>27</v>
      </c>
      <c r="T8" s="237" t="s">
        <v>28</v>
      </c>
      <c r="U8" s="238" t="s">
        <v>29</v>
      </c>
      <c r="V8" s="237" t="s">
        <v>30</v>
      </c>
      <c r="W8" s="239" t="s">
        <v>31</v>
      </c>
      <c r="X8" s="236" t="s">
        <v>85</v>
      </c>
    </row>
    <row r="9" spans="1:24" ht="34.5" customHeight="1">
      <c r="A9" s="238"/>
      <c r="B9" s="240"/>
      <c r="C9" s="240"/>
      <c r="D9" s="238"/>
      <c r="E9" s="240"/>
      <c r="F9" s="240"/>
      <c r="G9" s="240"/>
      <c r="H9" s="240"/>
      <c r="I9" s="240"/>
      <c r="J9" s="122" t="s">
        <v>32</v>
      </c>
      <c r="K9" s="123" t="s">
        <v>33</v>
      </c>
      <c r="L9" s="124" t="s">
        <v>2</v>
      </c>
      <c r="M9" s="122" t="s">
        <v>32</v>
      </c>
      <c r="N9" s="123" t="s">
        <v>33</v>
      </c>
      <c r="O9" s="124" t="s">
        <v>2</v>
      </c>
      <c r="P9" s="122" t="s">
        <v>32</v>
      </c>
      <c r="Q9" s="123" t="s">
        <v>33</v>
      </c>
      <c r="R9" s="124" t="s">
        <v>2</v>
      </c>
      <c r="S9" s="237"/>
      <c r="T9" s="237"/>
      <c r="U9" s="238"/>
      <c r="V9" s="237"/>
      <c r="W9" s="239"/>
      <c r="X9" s="236"/>
    </row>
    <row r="10" spans="1:24" ht="34.5" customHeight="1">
      <c r="A10" s="125">
        <v>1</v>
      </c>
      <c r="B10" s="101" t="s">
        <v>226</v>
      </c>
      <c r="C10" s="92" t="s">
        <v>223</v>
      </c>
      <c r="D10" s="114" t="s">
        <v>141</v>
      </c>
      <c r="E10" s="305" t="s">
        <v>148</v>
      </c>
      <c r="F10" s="188" t="s">
        <v>149</v>
      </c>
      <c r="G10" s="307" t="s">
        <v>150</v>
      </c>
      <c r="H10" s="96" t="s">
        <v>221</v>
      </c>
      <c r="I10" s="128" t="s">
        <v>142</v>
      </c>
      <c r="J10" s="129">
        <v>192.5</v>
      </c>
      <c r="K10" s="130">
        <f>J10/3-IF($S10=1,0.5,IF($S10=2,1.5,0))</f>
        <v>64.16666666666667</v>
      </c>
      <c r="L10" s="131">
        <f>RANK(K10,K$10:K$15,0)</f>
        <v>1</v>
      </c>
      <c r="M10" s="129">
        <v>194.5</v>
      </c>
      <c r="N10" s="130">
        <f>M10/3-IF($S10=1,0.5,IF($S10=2,1.5,0))</f>
        <v>64.83333333333333</v>
      </c>
      <c r="O10" s="131">
        <f>RANK(N10,N$10:N$15,0)</f>
        <v>1</v>
      </c>
      <c r="P10" s="129">
        <v>190</v>
      </c>
      <c r="Q10" s="130">
        <f>P10/3-IF($S10=1,0.5,IF($S10=2,1.5,0))</f>
        <v>63.333333333333336</v>
      </c>
      <c r="R10" s="131">
        <f>RANK(Q10,Q$10:Q$15,0)</f>
        <v>1</v>
      </c>
      <c r="S10" s="133"/>
      <c r="T10" s="133"/>
      <c r="U10" s="129">
        <f>J10+M10+P10</f>
        <v>577</v>
      </c>
      <c r="V10" s="134"/>
      <c r="W10" s="121">
        <f>ROUND(SUM(K10,N10,Q10)/3,3)-IF($U10=1,0.5,IF($U10=2,1.5,0))</f>
        <v>64.111</v>
      </c>
      <c r="X10" s="149">
        <v>3</v>
      </c>
    </row>
    <row r="11" spans="1:24" ht="34.5" customHeight="1">
      <c r="A11" s="125">
        <v>2</v>
      </c>
      <c r="B11" s="116" t="s">
        <v>230</v>
      </c>
      <c r="C11" s="96" t="s">
        <v>224</v>
      </c>
      <c r="D11" s="136" t="s">
        <v>39</v>
      </c>
      <c r="E11" s="137" t="s">
        <v>152</v>
      </c>
      <c r="F11" s="138" t="s">
        <v>153</v>
      </c>
      <c r="G11" s="139" t="s">
        <v>154</v>
      </c>
      <c r="H11" s="127" t="s">
        <v>249</v>
      </c>
      <c r="I11" s="128" t="s">
        <v>92</v>
      </c>
      <c r="J11" s="129">
        <v>187.5</v>
      </c>
      <c r="K11" s="130">
        <f>J11/3-IF($S11=1,0.5,IF($S11=2,1.5,0))</f>
        <v>62.5</v>
      </c>
      <c r="L11" s="131">
        <f>RANK(K11,K$10:K$15,0)</f>
        <v>2</v>
      </c>
      <c r="M11" s="129">
        <v>183.5</v>
      </c>
      <c r="N11" s="130">
        <f>M11/3-IF($S11=1,0.5,IF($S11=2,1.5,0))</f>
        <v>61.166666666666664</v>
      </c>
      <c r="O11" s="131">
        <f>RANK(N11,N$10:N$15,0)</f>
        <v>3</v>
      </c>
      <c r="P11" s="129">
        <v>182</v>
      </c>
      <c r="Q11" s="130">
        <f>P11/3-IF($S11=1,0.5,IF($S11=2,1.5,0))</f>
        <v>60.666666666666664</v>
      </c>
      <c r="R11" s="131">
        <f>RANK(Q11,Q$10:Q$15,0)</f>
        <v>2</v>
      </c>
      <c r="S11" s="133"/>
      <c r="T11" s="133"/>
      <c r="U11" s="129">
        <f>J11+M11+P11</f>
        <v>553</v>
      </c>
      <c r="V11" s="134"/>
      <c r="W11" s="121">
        <f>ROUND(SUM(K11,N11,Q11)/3,3)-IF($U11=1,0.5,IF($U11=2,1.5,0))</f>
        <v>61.444</v>
      </c>
      <c r="X11" s="149" t="s">
        <v>117</v>
      </c>
    </row>
    <row r="12" spans="1:24" ht="34.5" customHeight="1">
      <c r="A12" s="125" t="s">
        <v>222</v>
      </c>
      <c r="B12" s="98" t="s">
        <v>22</v>
      </c>
      <c r="C12" s="194" t="s">
        <v>23</v>
      </c>
      <c r="D12" s="195" t="s">
        <v>12</v>
      </c>
      <c r="E12" s="196" t="s">
        <v>91</v>
      </c>
      <c r="F12" s="197" t="s">
        <v>41</v>
      </c>
      <c r="G12" s="198" t="s">
        <v>42</v>
      </c>
      <c r="H12" s="199" t="s">
        <v>97</v>
      </c>
      <c r="I12" s="200" t="s">
        <v>88</v>
      </c>
      <c r="J12" s="129">
        <v>179.5</v>
      </c>
      <c r="K12" s="130">
        <f>J12/3-IF($S12=1,0.5,IF($S12=2,1.5,0))</f>
        <v>59.833333333333336</v>
      </c>
      <c r="L12" s="131">
        <f>RANK(K12,K$10:K$15,0)</f>
        <v>3</v>
      </c>
      <c r="M12" s="129">
        <v>186</v>
      </c>
      <c r="N12" s="130">
        <f>M12/3-IF($S12=1,0.5,IF($S12=2,1.5,0))</f>
        <v>62</v>
      </c>
      <c r="O12" s="131">
        <f>RANK(N12,N$10:N$15,0)</f>
        <v>2</v>
      </c>
      <c r="P12" s="129">
        <v>175.5</v>
      </c>
      <c r="Q12" s="130">
        <f>P12/3-IF($S12=1,0.5,IF($S12=2,1.5,0))</f>
        <v>58.5</v>
      </c>
      <c r="R12" s="131">
        <f>RANK(Q12,Q$10:Q$15,0)</f>
        <v>4</v>
      </c>
      <c r="S12" s="133"/>
      <c r="T12" s="133"/>
      <c r="U12" s="129">
        <f>J12+M12+P12</f>
        <v>541</v>
      </c>
      <c r="V12" s="134"/>
      <c r="W12" s="121">
        <f>ROUND(SUM(K12,N12,Q12)/3,3)-IF($U12=1,0.5,IF($U12=2,1.5,0))</f>
        <v>60.111</v>
      </c>
      <c r="X12" s="149" t="s">
        <v>117</v>
      </c>
    </row>
    <row r="13" spans="1:24" ht="34.5" customHeight="1">
      <c r="A13" s="125">
        <v>3</v>
      </c>
      <c r="B13" s="215" t="s">
        <v>19</v>
      </c>
      <c r="C13" s="199" t="s">
        <v>20</v>
      </c>
      <c r="D13" s="10">
        <v>3</v>
      </c>
      <c r="E13" s="306" t="s">
        <v>35</v>
      </c>
      <c r="F13" s="97" t="s">
        <v>36</v>
      </c>
      <c r="G13" s="12" t="s">
        <v>37</v>
      </c>
      <c r="H13" s="14" t="s">
        <v>97</v>
      </c>
      <c r="I13" s="308" t="s">
        <v>88</v>
      </c>
      <c r="J13" s="129">
        <v>177</v>
      </c>
      <c r="K13" s="130">
        <f>J13/3-IF($S13=1,0.5,IF($S13=2,1.5,0))</f>
        <v>59</v>
      </c>
      <c r="L13" s="131">
        <f>RANK(K13,K$10:K$15,0)</f>
        <v>4</v>
      </c>
      <c r="M13" s="129">
        <v>181</v>
      </c>
      <c r="N13" s="130">
        <f>M13/3-IF($S13=1,0.5,IF($S13=2,1.5,0))</f>
        <v>60.333333333333336</v>
      </c>
      <c r="O13" s="131">
        <f>RANK(N13,N$10:N$15,0)</f>
        <v>4</v>
      </c>
      <c r="P13" s="129">
        <v>180.5</v>
      </c>
      <c r="Q13" s="130">
        <f>P13/3-IF($S13=1,0.5,IF($S13=2,1.5,0))</f>
        <v>60.166666666666664</v>
      </c>
      <c r="R13" s="131">
        <f>RANK(Q13,Q$10:Q$15,0)</f>
        <v>3</v>
      </c>
      <c r="S13" s="133"/>
      <c r="T13" s="133"/>
      <c r="U13" s="129">
        <f>J13+M13+P13</f>
        <v>538.5</v>
      </c>
      <c r="V13" s="134"/>
      <c r="W13" s="121">
        <f>ROUND(SUM(K13,N13,Q13)/3,3)-IF($U13=1,0.5,IF($U13=2,1.5,0))</f>
        <v>59.833</v>
      </c>
      <c r="X13" s="149" t="s">
        <v>117</v>
      </c>
    </row>
    <row r="14" spans="1:24" ht="34.5" customHeight="1">
      <c r="A14" s="125">
        <v>4</v>
      </c>
      <c r="B14" s="116" t="s">
        <v>225</v>
      </c>
      <c r="C14" s="194" t="s">
        <v>227</v>
      </c>
      <c r="D14" s="93" t="s">
        <v>118</v>
      </c>
      <c r="E14" s="190" t="s">
        <v>155</v>
      </c>
      <c r="F14" s="126" t="s">
        <v>156</v>
      </c>
      <c r="G14" s="142" t="s">
        <v>157</v>
      </c>
      <c r="H14" s="127" t="s">
        <v>249</v>
      </c>
      <c r="I14" s="128" t="s">
        <v>92</v>
      </c>
      <c r="J14" s="129">
        <v>174</v>
      </c>
      <c r="K14" s="130">
        <f>J14/3-IF($S14=1,0.5,IF($S14=2,1.5,0))</f>
        <v>58</v>
      </c>
      <c r="L14" s="131">
        <f>RANK(K14,K$10:K$15,0)</f>
        <v>6</v>
      </c>
      <c r="M14" s="129">
        <v>177</v>
      </c>
      <c r="N14" s="130">
        <f>M14/3-IF($S14=1,0.5,IF($S14=2,1.5,0))</f>
        <v>59</v>
      </c>
      <c r="O14" s="131">
        <f>RANK(N14,N$10:N$15,0)</f>
        <v>5</v>
      </c>
      <c r="P14" s="129">
        <v>172</v>
      </c>
      <c r="Q14" s="130">
        <f>P14/3-IF($S14=1,0.5,IF($S14=2,1.5,0))</f>
        <v>57.333333333333336</v>
      </c>
      <c r="R14" s="131">
        <f>RANK(Q14,Q$10:Q$15,0)</f>
        <v>5</v>
      </c>
      <c r="S14" s="133"/>
      <c r="T14" s="133"/>
      <c r="U14" s="129">
        <f>J14+M14+P14</f>
        <v>523</v>
      </c>
      <c r="V14" s="134"/>
      <c r="W14" s="203">
        <f>ROUND(SUM(K14,N14,Q14)/3,3)-IF($U14=1,0.5,IF($U14=2,1.5,0))</f>
        <v>58.111</v>
      </c>
      <c r="X14" s="149" t="s">
        <v>117</v>
      </c>
    </row>
    <row r="15" spans="1:24" ht="34.5" customHeight="1">
      <c r="A15" s="125">
        <v>5</v>
      </c>
      <c r="B15" s="98" t="s">
        <v>108</v>
      </c>
      <c r="C15" s="194" t="s">
        <v>228</v>
      </c>
      <c r="D15" s="114" t="s">
        <v>12</v>
      </c>
      <c r="E15" s="135" t="s">
        <v>84</v>
      </c>
      <c r="F15" s="97" t="s">
        <v>36</v>
      </c>
      <c r="G15" s="97" t="s">
        <v>37</v>
      </c>
      <c r="H15" s="96" t="s">
        <v>196</v>
      </c>
      <c r="I15" s="110" t="s">
        <v>88</v>
      </c>
      <c r="J15" s="129">
        <v>176.5</v>
      </c>
      <c r="K15" s="130">
        <f>J15/3-IF($S15=1,0.5,IF($S15=2,1.5,0))</f>
        <v>58.833333333333336</v>
      </c>
      <c r="L15" s="131">
        <f>RANK(K15,K$10:K$15,0)</f>
        <v>5</v>
      </c>
      <c r="M15" s="129">
        <v>175.5</v>
      </c>
      <c r="N15" s="130">
        <f>M15/3-IF($S15=1,0.5,IF($S15=2,1.5,0))</f>
        <v>58.5</v>
      </c>
      <c r="O15" s="131">
        <f>RANK(N15,N$10:N$15,0)</f>
        <v>6</v>
      </c>
      <c r="P15" s="129">
        <v>167</v>
      </c>
      <c r="Q15" s="130">
        <f>P15/3-IF($S15=1,0.5,IF($S15=2,1.5,0))</f>
        <v>55.666666666666664</v>
      </c>
      <c r="R15" s="131">
        <f>RANK(Q15,Q$10:Q$15,0)</f>
        <v>6</v>
      </c>
      <c r="S15" s="133"/>
      <c r="T15" s="133"/>
      <c r="U15" s="129">
        <f>J15+M15+P15</f>
        <v>519</v>
      </c>
      <c r="V15" s="134"/>
      <c r="W15" s="130">
        <f>ROUND(SUM(K15,N15,Q15)/3,3)-IF($U15=1,0.5,IF($U15=2,1.5,0))</f>
        <v>57.667</v>
      </c>
      <c r="X15" s="149" t="s">
        <v>117</v>
      </c>
    </row>
    <row r="16" spans="1:23" ht="36" customHeight="1">
      <c r="A16" s="31"/>
      <c r="B16" s="32" t="s">
        <v>16</v>
      </c>
      <c r="C16" s="32"/>
      <c r="D16" s="32"/>
      <c r="E16" s="32"/>
      <c r="F16" s="33"/>
      <c r="G16" s="34"/>
      <c r="H16" s="33"/>
      <c r="I16" s="35" t="s">
        <v>184</v>
      </c>
      <c r="J16" s="36"/>
      <c r="K16" s="37"/>
      <c r="L16" s="31"/>
      <c r="M16" s="38"/>
      <c r="N16" s="37"/>
      <c r="O16" s="31"/>
      <c r="P16" s="38"/>
      <c r="Q16" s="37"/>
      <c r="R16" s="31"/>
      <c r="S16" s="31"/>
      <c r="T16" s="31"/>
      <c r="U16" s="31"/>
      <c r="V16" s="31"/>
      <c r="W16" s="99"/>
    </row>
    <row r="17" spans="1:23" ht="33" customHeight="1">
      <c r="A17" s="31"/>
      <c r="B17" s="32" t="s">
        <v>17</v>
      </c>
      <c r="C17" s="32"/>
      <c r="D17" s="32"/>
      <c r="E17" s="32"/>
      <c r="F17" s="33"/>
      <c r="G17" s="34"/>
      <c r="H17" s="39"/>
      <c r="I17" s="33" t="s">
        <v>18</v>
      </c>
      <c r="J17" s="36"/>
      <c r="K17" s="37"/>
      <c r="L17" s="31"/>
      <c r="M17" s="38"/>
      <c r="N17" s="37"/>
      <c r="O17" s="31"/>
      <c r="P17" s="38"/>
      <c r="Q17" s="37"/>
      <c r="R17" s="31"/>
      <c r="S17" s="31"/>
      <c r="T17" s="31"/>
      <c r="U17" s="31"/>
      <c r="V17" s="31"/>
      <c r="W17" s="99"/>
    </row>
    <row r="18" ht="12.75">
      <c r="W18" s="99"/>
    </row>
    <row r="19" ht="12.75">
      <c r="W19" s="99"/>
    </row>
    <row r="20" ht="12.75">
      <c r="W20" s="99"/>
    </row>
    <row r="21" ht="12.75">
      <c r="W21" s="99"/>
    </row>
    <row r="22" ht="12.75">
      <c r="W22" s="99"/>
    </row>
    <row r="23" ht="12.75">
      <c r="W23" s="99"/>
    </row>
    <row r="24" ht="12.75">
      <c r="W24" s="100"/>
    </row>
  </sheetData>
  <sheetProtection selectLockedCells="1" selectUnlockedCells="1"/>
  <mergeCells count="23">
    <mergeCell ref="A1:W1"/>
    <mergeCell ref="A2:W2"/>
    <mergeCell ref="A3:W3"/>
    <mergeCell ref="A4:W4"/>
    <mergeCell ref="A6:W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L8"/>
    <mergeCell ref="M8:O8"/>
    <mergeCell ref="X8:X9"/>
    <mergeCell ref="P8:R8"/>
    <mergeCell ref="S8:S9"/>
    <mergeCell ref="T8:T9"/>
    <mergeCell ref="U8:U9"/>
    <mergeCell ref="V8:V9"/>
    <mergeCell ref="W8:W9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view="pageBreakPreview" zoomScale="77" zoomScaleNormal="77" zoomScaleSheetLayoutView="77" zoomScalePageLayoutView="0" workbookViewId="0" topLeftCell="A10">
      <selection activeCell="X21" sqref="X21"/>
    </sheetView>
  </sheetViews>
  <sheetFormatPr defaultColWidth="11.57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6.140625" style="0" customWidth="1"/>
    <col min="5" max="5" width="30.7109375" style="0" customWidth="1"/>
    <col min="6" max="6" width="8.7109375" style="0" customWidth="1"/>
    <col min="7" max="7" width="16.7109375" style="0" customWidth="1"/>
    <col min="8" max="8" width="13.7109375" style="0" customWidth="1"/>
    <col min="9" max="9" width="19.8515625" style="0" customWidth="1"/>
    <col min="10" max="10" width="6.28125" style="0" customWidth="1"/>
    <col min="11" max="11" width="8.7109375" style="0" customWidth="1"/>
    <col min="12" max="12" width="4.28125" style="0" customWidth="1"/>
    <col min="13" max="13" width="6.28125" style="0" customWidth="1"/>
    <col min="14" max="14" width="8.7109375" style="0" customWidth="1"/>
    <col min="15" max="15" width="4.28125" style="0" customWidth="1"/>
    <col min="16" max="16" width="6.7109375" style="0" customWidth="1"/>
    <col min="17" max="17" width="8.7109375" style="0" customWidth="1"/>
    <col min="18" max="18" width="4.28125" style="0" customWidth="1"/>
    <col min="19" max="20" width="4.7109375" style="0" customWidth="1"/>
    <col min="21" max="21" width="6.7109375" style="0" customWidth="1"/>
    <col min="22" max="22" width="6.7109375" style="40" customWidth="1"/>
    <col min="23" max="255" width="9.140625" style="0" customWidth="1"/>
  </cols>
  <sheetData>
    <row r="1" spans="1:23" s="1" customFormat="1" ht="33.75" customHeight="1">
      <c r="A1" s="230" t="s">
        <v>124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3" ht="12.75" customHeight="1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1:23" ht="19.5" customHeight="1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9.5" customHeight="1">
      <c r="A4" s="233" t="s">
        <v>123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</row>
    <row r="6" spans="1:23" ht="12.75" customHeight="1">
      <c r="A6" s="235" t="s">
        <v>252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</row>
    <row r="7" spans="1:23" ht="20.25" customHeight="1">
      <c r="A7" s="168" t="s">
        <v>90</v>
      </c>
      <c r="B7" s="5"/>
      <c r="C7" s="5"/>
      <c r="D7" s="5"/>
      <c r="E7" s="5"/>
      <c r="F7" s="5"/>
      <c r="G7" s="6"/>
      <c r="H7" s="6"/>
      <c r="I7" s="7"/>
      <c r="J7" s="41"/>
      <c r="K7" s="42"/>
      <c r="L7" s="43"/>
      <c r="M7" s="41"/>
      <c r="N7" s="44"/>
      <c r="O7" s="43"/>
      <c r="P7" s="41"/>
      <c r="Q7" s="44"/>
      <c r="R7" s="43"/>
      <c r="S7" s="43"/>
      <c r="T7" s="43"/>
      <c r="U7" s="43"/>
      <c r="V7" s="45"/>
      <c r="W7" s="167" t="s">
        <v>120</v>
      </c>
    </row>
    <row r="8" spans="1:24" ht="19.5" customHeight="1">
      <c r="A8" s="248" t="s">
        <v>2</v>
      </c>
      <c r="B8" s="252" t="s">
        <v>3</v>
      </c>
      <c r="C8" s="248" t="s">
        <v>4</v>
      </c>
      <c r="D8" s="248" t="s">
        <v>5</v>
      </c>
      <c r="E8" s="252" t="s">
        <v>6</v>
      </c>
      <c r="F8" s="252" t="s">
        <v>4</v>
      </c>
      <c r="G8" s="252" t="s">
        <v>7</v>
      </c>
      <c r="H8" s="252" t="s">
        <v>8</v>
      </c>
      <c r="I8" s="252" t="s">
        <v>9</v>
      </c>
      <c r="J8" s="253" t="s">
        <v>10</v>
      </c>
      <c r="K8" s="253"/>
      <c r="L8" s="253"/>
      <c r="M8" s="253" t="s">
        <v>26</v>
      </c>
      <c r="N8" s="253"/>
      <c r="O8" s="253"/>
      <c r="P8" s="253" t="s">
        <v>11</v>
      </c>
      <c r="Q8" s="253"/>
      <c r="R8" s="253"/>
      <c r="S8" s="247" t="s">
        <v>27</v>
      </c>
      <c r="T8" s="247" t="s">
        <v>38</v>
      </c>
      <c r="U8" s="248" t="s">
        <v>29</v>
      </c>
      <c r="V8" s="249" t="s">
        <v>30</v>
      </c>
      <c r="W8" s="250" t="s">
        <v>31</v>
      </c>
      <c r="X8" s="251" t="s">
        <v>85</v>
      </c>
    </row>
    <row r="9" spans="1:24" ht="34.5" customHeight="1">
      <c r="A9" s="248"/>
      <c r="B9" s="252"/>
      <c r="C9" s="248"/>
      <c r="D9" s="248"/>
      <c r="E9" s="252"/>
      <c r="F9" s="252"/>
      <c r="G9" s="252"/>
      <c r="H9" s="252"/>
      <c r="I9" s="252"/>
      <c r="J9" s="26" t="s">
        <v>32</v>
      </c>
      <c r="K9" s="27" t="s">
        <v>33</v>
      </c>
      <c r="L9" s="28" t="s">
        <v>2</v>
      </c>
      <c r="M9" s="26" t="s">
        <v>32</v>
      </c>
      <c r="N9" s="27" t="s">
        <v>33</v>
      </c>
      <c r="O9" s="28" t="s">
        <v>2</v>
      </c>
      <c r="P9" s="26" t="s">
        <v>32</v>
      </c>
      <c r="Q9" s="27" t="s">
        <v>33</v>
      </c>
      <c r="R9" s="28" t="s">
        <v>2</v>
      </c>
      <c r="S9" s="247"/>
      <c r="T9" s="247"/>
      <c r="U9" s="248"/>
      <c r="V9" s="249"/>
      <c r="W9" s="250"/>
      <c r="X9" s="251"/>
    </row>
    <row r="10" spans="1:24" ht="19.5" customHeight="1">
      <c r="A10" s="244" t="s">
        <v>99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</row>
    <row r="11" spans="1:24" ht="39.75" customHeight="1">
      <c r="A11" s="9">
        <v>1</v>
      </c>
      <c r="B11" s="98" t="s">
        <v>175</v>
      </c>
      <c r="C11" s="91" t="s">
        <v>253</v>
      </c>
      <c r="D11" s="385" t="s">
        <v>12</v>
      </c>
      <c r="E11" s="305" t="s">
        <v>148</v>
      </c>
      <c r="F11" s="389" t="s">
        <v>149</v>
      </c>
      <c r="G11" s="307" t="s">
        <v>150</v>
      </c>
      <c r="H11" s="307" t="s">
        <v>221</v>
      </c>
      <c r="I11" s="393" t="s">
        <v>151</v>
      </c>
      <c r="J11" s="204">
        <v>172.5</v>
      </c>
      <c r="K11" s="205">
        <f>J11/2.6-IF($S11=1,0.5,IF($S11=2,1.5,0))</f>
        <v>66.34615384615384</v>
      </c>
      <c r="L11" s="206">
        <f>RANK(K11,K$11:K$17,0)</f>
        <v>1</v>
      </c>
      <c r="M11" s="204">
        <v>171.5</v>
      </c>
      <c r="N11" s="205">
        <f>M11/2.6-IF($S11=1,0.5,IF($S11=2,1.5,0))</f>
        <v>65.96153846153845</v>
      </c>
      <c r="O11" s="206">
        <f>RANK(N11,N$11:N$17,0)</f>
        <v>3</v>
      </c>
      <c r="P11" s="204">
        <v>171.5</v>
      </c>
      <c r="Q11" s="205">
        <f>P11/2.6-IF($S11=1,0.5,IF($S11=2,1.5,0))</f>
        <v>65.96153846153845</v>
      </c>
      <c r="R11" s="206">
        <f>RANK(Q11,Q$11:Q$17,0)</f>
        <v>1</v>
      </c>
      <c r="S11" s="206"/>
      <c r="T11" s="206"/>
      <c r="U11" s="204">
        <f>J11+M11+P11</f>
        <v>515.5</v>
      </c>
      <c r="V11" s="204"/>
      <c r="W11" s="207">
        <f>ROUND((((M11+P11+J11)/2.6)/3-IF($S11=1,0.5,IF($S11=2,1.5,0))),3)</f>
        <v>66.09</v>
      </c>
      <c r="X11" s="189" t="s">
        <v>117</v>
      </c>
    </row>
    <row r="12" spans="1:24" ht="39.75" customHeight="1">
      <c r="A12" s="9">
        <v>2</v>
      </c>
      <c r="B12" s="98" t="s">
        <v>189</v>
      </c>
      <c r="C12" s="96" t="s">
        <v>190</v>
      </c>
      <c r="D12" s="114" t="s">
        <v>12</v>
      </c>
      <c r="E12" s="388" t="s">
        <v>195</v>
      </c>
      <c r="F12" s="158" t="s">
        <v>245</v>
      </c>
      <c r="G12" s="117" t="s">
        <v>244</v>
      </c>
      <c r="H12" s="202" t="s">
        <v>243</v>
      </c>
      <c r="I12" s="128" t="s">
        <v>142</v>
      </c>
      <c r="J12" s="204">
        <v>168.5</v>
      </c>
      <c r="K12" s="205">
        <f>J12/2.6-IF($S12=1,0.5,IF($S12=2,1.5,0))</f>
        <v>64.8076923076923</v>
      </c>
      <c r="L12" s="206">
        <f>RANK(K12,K$11:K$17,0)</f>
        <v>2</v>
      </c>
      <c r="M12" s="204">
        <v>175.5</v>
      </c>
      <c r="N12" s="205">
        <f>M12/2.6-IF($S12=1,0.5,IF($S12=2,1.5,0))</f>
        <v>67.5</v>
      </c>
      <c r="O12" s="206">
        <f>RANK(N12,N$11:N$17,0)</f>
        <v>1</v>
      </c>
      <c r="P12" s="204">
        <v>166.5</v>
      </c>
      <c r="Q12" s="205">
        <f>P12/2.6-IF($S12=1,0.5,IF($S12=2,1.5,0))</f>
        <v>64.03846153846153</v>
      </c>
      <c r="R12" s="206">
        <f>RANK(Q12,Q$11:Q$17,0)</f>
        <v>3</v>
      </c>
      <c r="S12" s="206"/>
      <c r="T12" s="206"/>
      <c r="U12" s="204">
        <f>J12+M12+P12</f>
        <v>510.5</v>
      </c>
      <c r="V12" s="204"/>
      <c r="W12" s="207">
        <f>ROUND((((M12+P12+J12)/2.6)/3-IF($S12=1,0.5,IF($S12=2,1.5,0))),3)</f>
        <v>65.449</v>
      </c>
      <c r="X12" s="189" t="s">
        <v>117</v>
      </c>
    </row>
    <row r="13" spans="1:24" ht="39.75" customHeight="1">
      <c r="A13" s="9">
        <v>3</v>
      </c>
      <c r="B13" s="208" t="s">
        <v>172</v>
      </c>
      <c r="C13" s="182" t="s">
        <v>223</v>
      </c>
      <c r="D13" s="22" t="s">
        <v>141</v>
      </c>
      <c r="E13" s="208" t="s">
        <v>165</v>
      </c>
      <c r="F13" s="118"/>
      <c r="G13" s="390" t="s">
        <v>166</v>
      </c>
      <c r="H13" s="14" t="s">
        <v>167</v>
      </c>
      <c r="I13" s="187" t="s">
        <v>142</v>
      </c>
      <c r="J13" s="204">
        <v>166.5</v>
      </c>
      <c r="K13" s="205">
        <f>J13/2.6-IF($S13=1,0.5,IF($S13=2,1.5,0))</f>
        <v>64.03846153846153</v>
      </c>
      <c r="L13" s="206">
        <f>RANK(K13,K$11:K$17,0)</f>
        <v>3</v>
      </c>
      <c r="M13" s="204">
        <v>172</v>
      </c>
      <c r="N13" s="205">
        <f>M13/2.6-IF($S13=1,0.5,IF($S13=2,1.5,0))</f>
        <v>66.15384615384615</v>
      </c>
      <c r="O13" s="206">
        <f>RANK(N13,N$11:N$17,0)</f>
        <v>2</v>
      </c>
      <c r="P13" s="204">
        <v>167.5</v>
      </c>
      <c r="Q13" s="205">
        <f>P13/2.6-IF($S13=1,0.5,IF($S13=2,1.5,0))</f>
        <v>64.42307692307692</v>
      </c>
      <c r="R13" s="206">
        <f>RANK(Q13,Q$11:Q$17,0)</f>
        <v>2</v>
      </c>
      <c r="S13" s="206"/>
      <c r="T13" s="206"/>
      <c r="U13" s="204">
        <f>J13+M13+P13</f>
        <v>506</v>
      </c>
      <c r="V13" s="204"/>
      <c r="W13" s="207">
        <f>ROUND((((M13+P13+J13)/2.6)/3-IF($S13=1,0.5,IF($S13=2,1.5,0))),3)</f>
        <v>64.872</v>
      </c>
      <c r="X13" s="189" t="s">
        <v>117</v>
      </c>
    </row>
    <row r="14" spans="1:24" ht="39.75" customHeight="1">
      <c r="A14" s="9">
        <v>4</v>
      </c>
      <c r="B14" s="98" t="s">
        <v>110</v>
      </c>
      <c r="C14" s="92"/>
      <c r="D14" s="114" t="s">
        <v>12</v>
      </c>
      <c r="E14" s="102" t="s">
        <v>93</v>
      </c>
      <c r="F14" s="97"/>
      <c r="G14" s="392" t="s">
        <v>13</v>
      </c>
      <c r="H14" s="95" t="s">
        <v>24</v>
      </c>
      <c r="I14" s="308" t="s">
        <v>88</v>
      </c>
      <c r="J14" s="204">
        <v>165.5</v>
      </c>
      <c r="K14" s="205">
        <f>J14/2.6-IF($S14=1,0.5,IF($S14=2,1.5,0))</f>
        <v>63.65384615384615</v>
      </c>
      <c r="L14" s="206">
        <f>RANK(K14,K$11:K$17,0)</f>
        <v>4</v>
      </c>
      <c r="M14" s="204">
        <v>155</v>
      </c>
      <c r="N14" s="205">
        <f>M14/2.6-IF($S14=1,0.5,IF($S14=2,1.5,0))</f>
        <v>59.61538461538461</v>
      </c>
      <c r="O14" s="206">
        <f>RANK(N14,N$11:N$17,0)</f>
        <v>5</v>
      </c>
      <c r="P14" s="204">
        <v>162</v>
      </c>
      <c r="Q14" s="205">
        <f>P14/2.6-IF($S14=1,0.5,IF($S14=2,1.5,0))</f>
        <v>62.30769230769231</v>
      </c>
      <c r="R14" s="206">
        <f>RANK(Q14,Q$11:Q$17,0)</f>
        <v>4</v>
      </c>
      <c r="S14" s="206"/>
      <c r="T14" s="206"/>
      <c r="U14" s="204">
        <f>J14+M14+P14</f>
        <v>482.5</v>
      </c>
      <c r="V14" s="204"/>
      <c r="W14" s="207">
        <f>ROUND((((M14+P14+J14)/2.6)/3-IF($S14=1,0.5,IF($S14=2,1.5,0))),3)</f>
        <v>61.859</v>
      </c>
      <c r="X14" s="189" t="s">
        <v>117</v>
      </c>
    </row>
    <row r="15" spans="1:24" ht="39.75" customHeight="1">
      <c r="A15" s="9">
        <v>5</v>
      </c>
      <c r="B15" s="208" t="s">
        <v>19</v>
      </c>
      <c r="C15" s="96" t="s">
        <v>20</v>
      </c>
      <c r="D15" s="10">
        <v>3</v>
      </c>
      <c r="E15" s="387" t="s">
        <v>86</v>
      </c>
      <c r="F15" s="315"/>
      <c r="G15" s="152" t="s">
        <v>87</v>
      </c>
      <c r="H15" s="159" t="s">
        <v>97</v>
      </c>
      <c r="I15" s="308" t="s">
        <v>88</v>
      </c>
      <c r="J15" s="204">
        <v>161</v>
      </c>
      <c r="K15" s="205">
        <f>J15/2.6-IF($S15=1,0.5,IF($S15=2,1.5,0))</f>
        <v>61.42307692307692</v>
      </c>
      <c r="L15" s="206">
        <f>RANK(K15,K$11:K$17,0)</f>
        <v>5</v>
      </c>
      <c r="M15" s="204">
        <v>149.5</v>
      </c>
      <c r="N15" s="205">
        <f>M15/2.6-IF($S15=1,0.5,IF($S15=2,1.5,0))</f>
        <v>57</v>
      </c>
      <c r="O15" s="206">
        <f>RANK(N15,N$11:N$17,0)</f>
        <v>6</v>
      </c>
      <c r="P15" s="204">
        <v>162</v>
      </c>
      <c r="Q15" s="205">
        <f>P15/2.6-IF($S15=1,0.5,IF($S15=2,1.5,0))</f>
        <v>61.80769230769231</v>
      </c>
      <c r="R15" s="206">
        <f>RANK(Q15,Q$11:Q$17,0)</f>
        <v>5</v>
      </c>
      <c r="S15" s="206">
        <v>1</v>
      </c>
      <c r="T15" s="206"/>
      <c r="U15" s="204">
        <f>J15+M15+P15</f>
        <v>472.5</v>
      </c>
      <c r="V15" s="204"/>
      <c r="W15" s="207">
        <f>ROUND((((M15+P15+J15)/2.6)/3-IF($S15=1,0.5,IF($S15=2,1.5,0))),3)</f>
        <v>60.077</v>
      </c>
      <c r="X15" s="212" t="s">
        <v>117</v>
      </c>
    </row>
    <row r="16" spans="1:24" ht="39.75" customHeight="1">
      <c r="A16" s="9">
        <v>6</v>
      </c>
      <c r="B16" s="323" t="s">
        <v>170</v>
      </c>
      <c r="C16" s="21"/>
      <c r="D16" s="386" t="s">
        <v>12</v>
      </c>
      <c r="E16" s="280" t="s">
        <v>236</v>
      </c>
      <c r="F16" s="281" t="s">
        <v>96</v>
      </c>
      <c r="G16" s="391" t="s">
        <v>76</v>
      </c>
      <c r="H16" s="379" t="s">
        <v>34</v>
      </c>
      <c r="I16" s="381" t="s">
        <v>106</v>
      </c>
      <c r="J16" s="209">
        <v>156.5</v>
      </c>
      <c r="K16" s="205">
        <f>J16/2.6-IF($S16=1,0.5,IF($S16=2,1.5,0))</f>
        <v>60.19230769230769</v>
      </c>
      <c r="L16" s="206">
        <f>RANK(K16,K$11:K$17,0)</f>
        <v>6</v>
      </c>
      <c r="M16" s="204">
        <v>155.5</v>
      </c>
      <c r="N16" s="205">
        <f>M16/2.6-IF($S16=1,0.5,IF($S16=2,1.5,0))</f>
        <v>59.80769230769231</v>
      </c>
      <c r="O16" s="206">
        <f>RANK(N16,N$11:N$17,0)</f>
        <v>4</v>
      </c>
      <c r="P16" s="204">
        <v>155.5</v>
      </c>
      <c r="Q16" s="205">
        <f>P16/2.6-IF($S16=1,0.5,IF($S16=2,1.5,0))</f>
        <v>59.80769230769231</v>
      </c>
      <c r="R16" s="206">
        <f>RANK(Q16,Q$11:Q$17,0)</f>
        <v>6</v>
      </c>
      <c r="S16" s="206"/>
      <c r="T16" s="206"/>
      <c r="U16" s="204">
        <f>J16+M16+P16</f>
        <v>467.5</v>
      </c>
      <c r="V16" s="204"/>
      <c r="W16" s="207">
        <f>ROUND((((M16+P16+J16)/2.6)/3-IF($S16=1,0.5,IF($S16=2,1.5,0))),3)</f>
        <v>59.936</v>
      </c>
      <c r="X16" s="213" t="s">
        <v>117</v>
      </c>
    </row>
    <row r="17" spans="1:24" ht="39.75" customHeight="1">
      <c r="A17" s="9">
        <v>7</v>
      </c>
      <c r="B17" s="101" t="s">
        <v>186</v>
      </c>
      <c r="C17" s="91"/>
      <c r="D17" s="93" t="s">
        <v>12</v>
      </c>
      <c r="E17" s="135" t="s">
        <v>187</v>
      </c>
      <c r="F17" s="265" t="s">
        <v>188</v>
      </c>
      <c r="G17" s="291" t="s">
        <v>244</v>
      </c>
      <c r="H17" s="266" t="s">
        <v>204</v>
      </c>
      <c r="I17" s="291" t="s">
        <v>142</v>
      </c>
      <c r="J17" s="209">
        <v>148.5</v>
      </c>
      <c r="K17" s="205">
        <f>J17/2.6-IF($S17=1,0.5,IF($S17=2,1.5,0))</f>
        <v>56.61538461538461</v>
      </c>
      <c r="L17" s="206">
        <f>RANK(K17,K$11:K$17,0)</f>
        <v>7</v>
      </c>
      <c r="M17" s="204">
        <v>149.5</v>
      </c>
      <c r="N17" s="205">
        <f>M17/2.6-IF($S17=1,0.5,IF($S17=2,1.5,0))</f>
        <v>57</v>
      </c>
      <c r="O17" s="206">
        <f>RANK(N17,N$11:N$17,0)</f>
        <v>6</v>
      </c>
      <c r="P17" s="204">
        <v>148</v>
      </c>
      <c r="Q17" s="205">
        <f>P17/2.6-IF($S17=1,0.5,IF($S17=2,1.5,0))</f>
        <v>56.42307692307692</v>
      </c>
      <c r="R17" s="206">
        <f>RANK(Q17,Q$11:Q$17,0)</f>
        <v>7</v>
      </c>
      <c r="S17" s="206">
        <v>1</v>
      </c>
      <c r="T17" s="206"/>
      <c r="U17" s="204">
        <f>J17+M17+P17</f>
        <v>446</v>
      </c>
      <c r="V17" s="204"/>
      <c r="W17" s="207">
        <f>ROUND((((M17+P17+J17)/2.6)/3-IF($S17=1,0.5,IF($S17=2,1.5,0))),3)</f>
        <v>56.679</v>
      </c>
      <c r="X17" s="189" t="s">
        <v>117</v>
      </c>
    </row>
    <row r="18" spans="1:24" ht="33" customHeight="1">
      <c r="A18" s="244" t="s">
        <v>102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6"/>
    </row>
    <row r="19" spans="1:24" ht="39.75" customHeight="1">
      <c r="A19" s="111">
        <f>RANK(W19,W$19:W$19,0)</f>
        <v>1</v>
      </c>
      <c r="B19" s="101" t="s">
        <v>177</v>
      </c>
      <c r="C19" s="112"/>
      <c r="D19" s="30" t="s">
        <v>12</v>
      </c>
      <c r="E19" s="98" t="s">
        <v>89</v>
      </c>
      <c r="F19" s="19" t="s">
        <v>168</v>
      </c>
      <c r="G19" s="97" t="s">
        <v>13</v>
      </c>
      <c r="H19" s="97" t="s">
        <v>15</v>
      </c>
      <c r="I19" s="110" t="s">
        <v>88</v>
      </c>
      <c r="J19" s="204">
        <v>168.5</v>
      </c>
      <c r="K19" s="205">
        <f>J19/2.6-IF($S19=1,0.5,IF($S19=2,1.5,0))</f>
        <v>64.8076923076923</v>
      </c>
      <c r="L19" s="206">
        <f>RANK(K19,K$19:K$21,0)</f>
        <v>1</v>
      </c>
      <c r="M19" s="204">
        <v>175.5</v>
      </c>
      <c r="N19" s="205">
        <f>M19/2.6-IF($S19=1,0.5,IF($S19=2,1.5,0))</f>
        <v>67.5</v>
      </c>
      <c r="O19" s="206">
        <f>RANK(N19,N$19:N$21,0)</f>
        <v>1</v>
      </c>
      <c r="P19" s="204">
        <v>172</v>
      </c>
      <c r="Q19" s="205">
        <f>P19/2.6-IF($S19=1,0.5,IF($S19=2,1.5,0))</f>
        <v>66.15384615384615</v>
      </c>
      <c r="R19" s="206">
        <f>RANK(Q19,Q$19:Q$21,0)</f>
        <v>1</v>
      </c>
      <c r="S19" s="206"/>
      <c r="T19" s="206"/>
      <c r="U19" s="204">
        <f>J19+M19+P19</f>
        <v>516</v>
      </c>
      <c r="V19" s="204"/>
      <c r="W19" s="207">
        <f>ROUND((((M19+P19+J19)/2.6)/3-IF($S19=1,0.5,IF($S19=2,1.5,0))),3)</f>
        <v>66.154</v>
      </c>
      <c r="X19" s="220" t="s">
        <v>39</v>
      </c>
    </row>
    <row r="20" spans="1:24" ht="39.75" customHeight="1">
      <c r="A20" s="395">
        <v>2</v>
      </c>
      <c r="B20" s="396" t="s">
        <v>45</v>
      </c>
      <c r="C20" s="394"/>
      <c r="D20" s="210" t="s">
        <v>39</v>
      </c>
      <c r="E20" s="397" t="s">
        <v>91</v>
      </c>
      <c r="F20" s="398" t="s">
        <v>41</v>
      </c>
      <c r="G20" s="399" t="s">
        <v>42</v>
      </c>
      <c r="H20" s="400" t="s">
        <v>24</v>
      </c>
      <c r="I20" s="108" t="s">
        <v>88</v>
      </c>
      <c r="J20" s="401">
        <v>166.5</v>
      </c>
      <c r="K20" s="402">
        <f>J20/2.6-IF($S20=1,0.5,IF($S20=2,1.5,0))</f>
        <v>64.03846153846153</v>
      </c>
      <c r="L20" s="206">
        <f>RANK(K20,K$19:K$21,0)</f>
        <v>2</v>
      </c>
      <c r="M20" s="401">
        <v>170</v>
      </c>
      <c r="N20" s="402">
        <f>M20/2.6-IF($S20=1,0.5,IF($S20=2,1.5,0))</f>
        <v>65.38461538461539</v>
      </c>
      <c r="O20" s="206">
        <f>RANK(N20,N$19:N$21,0)</f>
        <v>2</v>
      </c>
      <c r="P20" s="401">
        <v>168.5</v>
      </c>
      <c r="Q20" s="402">
        <f>P20/2.6-IF($S20=1,0.5,IF($S20=2,1.5,0))</f>
        <v>64.8076923076923</v>
      </c>
      <c r="R20" s="206">
        <f>RANK(Q20,Q$19:Q$21,0)</f>
        <v>2</v>
      </c>
      <c r="S20" s="403"/>
      <c r="T20" s="403"/>
      <c r="U20" s="401">
        <f>J20+M20+P20</f>
        <v>505</v>
      </c>
      <c r="V20" s="401"/>
      <c r="W20" s="404">
        <f>ROUND((((M20+P20+J20)/2.6)/3-IF($S20=1,0.5,IF($S20=2,1.5,0))),3)</f>
        <v>64.744</v>
      </c>
      <c r="X20" s="220" t="s">
        <v>39</v>
      </c>
    </row>
    <row r="21" spans="1:24" ht="39.75" customHeight="1">
      <c r="A21" s="405">
        <v>3</v>
      </c>
      <c r="B21" s="406" t="s">
        <v>254</v>
      </c>
      <c r="C21" s="146"/>
      <c r="D21" s="407" t="s">
        <v>12</v>
      </c>
      <c r="E21" s="109" t="s">
        <v>43</v>
      </c>
      <c r="F21" s="408"/>
      <c r="G21" s="115" t="s">
        <v>13</v>
      </c>
      <c r="H21" s="409" t="s">
        <v>24</v>
      </c>
      <c r="I21" s="110" t="s">
        <v>88</v>
      </c>
      <c r="J21" s="410">
        <v>167</v>
      </c>
      <c r="K21" s="411">
        <f>J21/2.6-IF($S21=1,0.5,IF($S21=2,1.5,0))</f>
        <v>63.730769230769226</v>
      </c>
      <c r="L21" s="206">
        <f>RANK(K21,K$19:K$21,0)</f>
        <v>3</v>
      </c>
      <c r="M21" s="413">
        <v>163.5</v>
      </c>
      <c r="N21" s="411">
        <f>M21/2.6-IF($S21=1,0.5,IF($S21=2,1.5,0))</f>
        <v>62.38461538461538</v>
      </c>
      <c r="O21" s="206">
        <f>RANK(N21,N$19:N$21,0)</f>
        <v>3</v>
      </c>
      <c r="P21" s="413">
        <v>168.5</v>
      </c>
      <c r="Q21" s="411">
        <f>P21/2.6-IF($S21=1,0.5,IF($S21=2,1.5,0))</f>
        <v>64.3076923076923</v>
      </c>
      <c r="R21" s="206">
        <f>RANK(Q21,Q$19:Q$21,0)</f>
        <v>3</v>
      </c>
      <c r="S21" s="412">
        <v>1</v>
      </c>
      <c r="T21" s="412"/>
      <c r="U21" s="413">
        <f>J21+M21+P21</f>
        <v>499</v>
      </c>
      <c r="V21" s="413"/>
      <c r="W21" s="414">
        <f>ROUND((((M21+P21+J21)/2.6)/3-IF($S21=1,0.5,IF($S21=2,1.5,0))),3)</f>
        <v>63.474</v>
      </c>
      <c r="X21" s="220" t="s">
        <v>39</v>
      </c>
    </row>
    <row r="22" spans="1:23" ht="33.75" customHeight="1">
      <c r="A22" s="47"/>
      <c r="B22" s="48"/>
      <c r="C22" s="49"/>
      <c r="D22" s="50"/>
      <c r="E22" s="51"/>
      <c r="F22" s="52"/>
      <c r="G22" s="53"/>
      <c r="H22" s="54"/>
      <c r="I22" s="55"/>
      <c r="J22" s="56"/>
      <c r="K22" s="57"/>
      <c r="L22" s="58"/>
      <c r="M22" s="56"/>
      <c r="N22" s="57"/>
      <c r="O22" s="58"/>
      <c r="P22" s="56"/>
      <c r="Q22" s="57"/>
      <c r="R22" s="58"/>
      <c r="S22" s="58"/>
      <c r="T22" s="58"/>
      <c r="U22" s="56"/>
      <c r="V22" s="56"/>
      <c r="W22" s="57"/>
    </row>
    <row r="23" spans="1:24" ht="36" customHeight="1">
      <c r="A23" s="31"/>
      <c r="B23" s="32" t="s">
        <v>16</v>
      </c>
      <c r="C23" s="32"/>
      <c r="D23" s="32"/>
      <c r="E23" s="32"/>
      <c r="F23" s="33"/>
      <c r="G23" s="34"/>
      <c r="H23" s="33"/>
      <c r="I23" s="35" t="s">
        <v>184</v>
      </c>
      <c r="J23" s="36"/>
      <c r="K23" s="37"/>
      <c r="L23" s="31"/>
      <c r="M23" s="38"/>
      <c r="N23" s="37"/>
      <c r="O23" s="31"/>
      <c r="P23" s="38"/>
      <c r="Q23" s="37"/>
      <c r="R23" s="31"/>
      <c r="S23" s="31"/>
      <c r="T23" s="31"/>
      <c r="U23" s="31"/>
      <c r="V23" s="31"/>
      <c r="W23" s="99"/>
      <c r="X23" s="148"/>
    </row>
    <row r="24" spans="1:24" ht="33" customHeight="1">
      <c r="A24" s="31"/>
      <c r="B24" s="32" t="s">
        <v>17</v>
      </c>
      <c r="C24" s="32"/>
      <c r="D24" s="32"/>
      <c r="E24" s="32"/>
      <c r="F24" s="33"/>
      <c r="G24" s="34"/>
      <c r="H24" s="39"/>
      <c r="I24" s="33" t="s">
        <v>18</v>
      </c>
      <c r="J24" s="36"/>
      <c r="K24" s="37"/>
      <c r="L24" s="31"/>
      <c r="M24" s="38"/>
      <c r="N24" s="37"/>
      <c r="O24" s="31"/>
      <c r="P24" s="38"/>
      <c r="Q24" s="37"/>
      <c r="R24" s="31"/>
      <c r="S24" s="31"/>
      <c r="T24" s="31"/>
      <c r="U24" s="31"/>
      <c r="V24" s="31"/>
      <c r="W24" s="99"/>
      <c r="X24" s="148"/>
    </row>
  </sheetData>
  <sheetProtection selectLockedCells="1" selectUnlockedCells="1"/>
  <mergeCells count="26">
    <mergeCell ref="A18:X18"/>
    <mergeCell ref="A10:X10"/>
    <mergeCell ref="A1:W1"/>
    <mergeCell ref="A2:W2"/>
    <mergeCell ref="A3:W3"/>
    <mergeCell ref="A4:W4"/>
    <mergeCell ref="A5:W5"/>
    <mergeCell ref="A6:W6"/>
    <mergeCell ref="I8:I9"/>
    <mergeCell ref="J8:L8"/>
    <mergeCell ref="M8:O8"/>
    <mergeCell ref="P8:R8"/>
    <mergeCell ref="A8:A9"/>
    <mergeCell ref="B8:B9"/>
    <mergeCell ref="C8:C9"/>
    <mergeCell ref="D8:D9"/>
    <mergeCell ref="E8:E9"/>
    <mergeCell ref="F8:F9"/>
    <mergeCell ref="S8:S9"/>
    <mergeCell ref="T8:T9"/>
    <mergeCell ref="U8:U9"/>
    <mergeCell ref="V8:V9"/>
    <mergeCell ref="W8:W9"/>
    <mergeCell ref="X8:X9"/>
    <mergeCell ref="G8:G9"/>
    <mergeCell ref="H8:H9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="84" zoomScaleNormal="84" zoomScalePageLayoutView="0" workbookViewId="0" topLeftCell="A1">
      <selection activeCell="A1" sqref="A1:S17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8.7109375" style="0" customWidth="1"/>
    <col min="4" max="4" width="5.7109375" style="0" customWidth="1"/>
    <col min="5" max="5" width="30.7109375" style="0" customWidth="1"/>
    <col min="6" max="6" width="8.7109375" style="0" customWidth="1"/>
    <col min="7" max="7" width="12.7109375" style="0" customWidth="1"/>
    <col min="8" max="8" width="14.7109375" style="0" customWidth="1"/>
    <col min="9" max="9" width="15.7109375" style="0" customWidth="1"/>
    <col min="10" max="16" width="6.7109375" style="0" customWidth="1"/>
    <col min="17" max="18" width="7.7109375" style="0" customWidth="1"/>
  </cols>
  <sheetData>
    <row r="1" spans="1:19" ht="12.75">
      <c r="A1" s="230" t="s">
        <v>125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9" ht="12.75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2.75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17" ht="13.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</row>
    <row r="5" spans="1:19" ht="13.5">
      <c r="A5" s="259" t="s">
        <v>126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7" ht="13.5">
      <c r="A6" s="2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12.75">
      <c r="A7" s="235" t="s">
        <v>171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</row>
    <row r="8" spans="1:19" ht="12.75">
      <c r="A8" s="4" t="s">
        <v>127</v>
      </c>
      <c r="B8" s="4"/>
      <c r="C8" s="4"/>
      <c r="D8" s="4"/>
      <c r="E8" s="5"/>
      <c r="F8" s="5"/>
      <c r="G8" s="5"/>
      <c r="H8" s="5"/>
      <c r="I8" s="5"/>
      <c r="J8" s="5"/>
      <c r="K8" s="6"/>
      <c r="L8" s="6"/>
      <c r="M8" s="7"/>
      <c r="N8" s="256"/>
      <c r="O8" s="256"/>
      <c r="P8" s="257" t="s">
        <v>138</v>
      </c>
      <c r="Q8" s="257"/>
      <c r="R8" s="257"/>
      <c r="S8" s="257"/>
    </row>
    <row r="9" spans="1:19" ht="30" customHeight="1">
      <c r="A9" s="248" t="s">
        <v>2</v>
      </c>
      <c r="B9" s="252" t="s">
        <v>3</v>
      </c>
      <c r="C9" s="252" t="s">
        <v>4</v>
      </c>
      <c r="D9" s="248" t="s">
        <v>5</v>
      </c>
      <c r="E9" s="252" t="s">
        <v>6</v>
      </c>
      <c r="F9" s="252" t="s">
        <v>4</v>
      </c>
      <c r="G9" s="252" t="s">
        <v>7</v>
      </c>
      <c r="H9" s="252" t="s">
        <v>8</v>
      </c>
      <c r="I9" s="252" t="s">
        <v>9</v>
      </c>
      <c r="J9" s="255" t="s">
        <v>128</v>
      </c>
      <c r="K9" s="255" t="s">
        <v>129</v>
      </c>
      <c r="L9" s="255" t="s">
        <v>130</v>
      </c>
      <c r="M9" s="255" t="s">
        <v>131</v>
      </c>
      <c r="N9" s="255" t="s">
        <v>132</v>
      </c>
      <c r="O9" s="255" t="s">
        <v>133</v>
      </c>
      <c r="P9" s="255" t="s">
        <v>134</v>
      </c>
      <c r="Q9" s="254" t="s">
        <v>135</v>
      </c>
      <c r="R9" s="254" t="s">
        <v>136</v>
      </c>
      <c r="S9" s="254" t="s">
        <v>137</v>
      </c>
    </row>
    <row r="10" spans="1:19" ht="30" customHeight="1">
      <c r="A10" s="248"/>
      <c r="B10" s="252"/>
      <c r="C10" s="252"/>
      <c r="D10" s="248"/>
      <c r="E10" s="252"/>
      <c r="F10" s="252"/>
      <c r="G10" s="252"/>
      <c r="H10" s="252"/>
      <c r="I10" s="252"/>
      <c r="J10" s="255"/>
      <c r="K10" s="255"/>
      <c r="L10" s="255"/>
      <c r="M10" s="255"/>
      <c r="N10" s="255"/>
      <c r="O10" s="255"/>
      <c r="P10" s="255"/>
      <c r="Q10" s="254"/>
      <c r="R10" s="254"/>
      <c r="S10" s="254"/>
    </row>
    <row r="11" spans="1:19" ht="39.75" customHeight="1">
      <c r="A11" s="175">
        <v>1</v>
      </c>
      <c r="B11" s="11" t="s">
        <v>22</v>
      </c>
      <c r="C11" s="182" t="s">
        <v>23</v>
      </c>
      <c r="D11" s="10">
        <v>3</v>
      </c>
      <c r="E11" s="360" t="s">
        <v>93</v>
      </c>
      <c r="F11" s="12"/>
      <c r="G11" s="415" t="s">
        <v>13</v>
      </c>
      <c r="H11" s="183" t="s">
        <v>97</v>
      </c>
      <c r="I11" s="110" t="s">
        <v>88</v>
      </c>
      <c r="J11" s="178">
        <v>7.2</v>
      </c>
      <c r="K11" s="178">
        <v>7.5</v>
      </c>
      <c r="L11" s="178">
        <v>7.2</v>
      </c>
      <c r="M11" s="178">
        <v>7.5</v>
      </c>
      <c r="N11" s="178">
        <v>7</v>
      </c>
      <c r="O11" s="178">
        <v>7</v>
      </c>
      <c r="P11" s="178">
        <v>7.2</v>
      </c>
      <c r="Q11" s="179"/>
      <c r="R11" s="180">
        <f>(J11+K11+L11+(O11*2)+(P11*3)+M11+N11)</f>
        <v>72</v>
      </c>
      <c r="S11" s="181">
        <f>R11/1</f>
        <v>72</v>
      </c>
    </row>
    <row r="12" spans="1:19" ht="39.75" customHeight="1">
      <c r="A12" s="175">
        <v>2</v>
      </c>
      <c r="B12" s="98" t="s">
        <v>108</v>
      </c>
      <c r="C12" s="91"/>
      <c r="D12" s="10" t="s">
        <v>12</v>
      </c>
      <c r="E12" s="18" t="s">
        <v>139</v>
      </c>
      <c r="F12" s="12" t="s">
        <v>255</v>
      </c>
      <c r="G12" s="186" t="s">
        <v>140</v>
      </c>
      <c r="H12" s="97" t="s">
        <v>37</v>
      </c>
      <c r="I12" s="110" t="s">
        <v>88</v>
      </c>
      <c r="J12" s="178">
        <v>6.5</v>
      </c>
      <c r="K12" s="178">
        <v>7.5</v>
      </c>
      <c r="L12" s="178">
        <v>6.8</v>
      </c>
      <c r="M12" s="178">
        <v>7</v>
      </c>
      <c r="N12" s="178">
        <v>7</v>
      </c>
      <c r="O12" s="178">
        <v>7</v>
      </c>
      <c r="P12" s="178">
        <v>7</v>
      </c>
      <c r="Q12" s="179"/>
      <c r="R12" s="180">
        <f>(J12+K12+L12+(O12*2)+(P12*3)+M12+N12)</f>
        <v>69.8</v>
      </c>
      <c r="S12" s="181">
        <f>R12/1</f>
        <v>69.8</v>
      </c>
    </row>
    <row r="13" spans="1:19" ht="39.75" customHeight="1">
      <c r="A13" s="175">
        <v>3</v>
      </c>
      <c r="B13" s="11" t="s">
        <v>19</v>
      </c>
      <c r="C13" s="14" t="s">
        <v>20</v>
      </c>
      <c r="D13" s="176">
        <v>3</v>
      </c>
      <c r="E13" s="135" t="s">
        <v>21</v>
      </c>
      <c r="F13" s="365" t="s">
        <v>101</v>
      </c>
      <c r="G13" s="97" t="s">
        <v>13</v>
      </c>
      <c r="H13" s="97" t="s">
        <v>97</v>
      </c>
      <c r="I13" s="110" t="s">
        <v>88</v>
      </c>
      <c r="J13" s="178">
        <v>6.2</v>
      </c>
      <c r="K13" s="178">
        <v>7</v>
      </c>
      <c r="L13" s="178">
        <v>6.8</v>
      </c>
      <c r="M13" s="178">
        <v>7</v>
      </c>
      <c r="N13" s="178">
        <v>7.5</v>
      </c>
      <c r="O13" s="178">
        <v>7</v>
      </c>
      <c r="P13" s="178">
        <v>6.8</v>
      </c>
      <c r="Q13" s="184"/>
      <c r="R13" s="180">
        <f>J13+K13+L13+(O13*2)+(P13*3)+M13+N13</f>
        <v>68.9</v>
      </c>
      <c r="S13" s="181">
        <f>R13/1</f>
        <v>68.9</v>
      </c>
    </row>
    <row r="14" spans="1:19" ht="39.75" customHeight="1">
      <c r="A14" s="175">
        <v>4</v>
      </c>
      <c r="B14" s="11" t="s">
        <v>107</v>
      </c>
      <c r="C14" s="14"/>
      <c r="D14" s="219" t="s">
        <v>12</v>
      </c>
      <c r="E14" s="105" t="s">
        <v>104</v>
      </c>
      <c r="F14" s="201"/>
      <c r="G14" s="152" t="s">
        <v>105</v>
      </c>
      <c r="H14" s="97" t="s">
        <v>97</v>
      </c>
      <c r="I14" s="110" t="s">
        <v>88</v>
      </c>
      <c r="J14" s="178">
        <v>7</v>
      </c>
      <c r="K14" s="178">
        <v>6.8</v>
      </c>
      <c r="L14" s="178">
        <v>6.8</v>
      </c>
      <c r="M14" s="178">
        <v>7</v>
      </c>
      <c r="N14" s="178">
        <v>7</v>
      </c>
      <c r="O14" s="178">
        <v>6.8</v>
      </c>
      <c r="P14" s="178">
        <v>6.8</v>
      </c>
      <c r="Q14" s="184"/>
      <c r="R14" s="180">
        <f>J14+K14+L14+(O14*2)+(P14*3)+M14+N14</f>
        <v>68.6</v>
      </c>
      <c r="S14" s="181">
        <f>R14/1</f>
        <v>68.6</v>
      </c>
    </row>
    <row r="16" spans="1:24" ht="36" customHeight="1">
      <c r="A16" s="31"/>
      <c r="B16" s="32" t="s">
        <v>16</v>
      </c>
      <c r="C16" s="32"/>
      <c r="D16" s="32"/>
      <c r="E16" s="32"/>
      <c r="F16" s="33"/>
      <c r="G16" s="34"/>
      <c r="H16" s="33"/>
      <c r="I16" s="35" t="s">
        <v>197</v>
      </c>
      <c r="J16" s="36"/>
      <c r="K16" s="37"/>
      <c r="L16" s="31"/>
      <c r="M16" s="38"/>
      <c r="N16" s="37"/>
      <c r="O16" s="31"/>
      <c r="P16" s="38"/>
      <c r="Q16" s="37"/>
      <c r="R16" s="31"/>
      <c r="S16" s="31"/>
      <c r="T16" s="31"/>
      <c r="U16" s="31"/>
      <c r="V16" s="31"/>
      <c r="W16" s="99"/>
      <c r="X16" s="148"/>
    </row>
    <row r="17" spans="1:24" ht="33" customHeight="1">
      <c r="A17" s="31"/>
      <c r="B17" s="32" t="s">
        <v>17</v>
      </c>
      <c r="C17" s="32"/>
      <c r="D17" s="32"/>
      <c r="E17" s="32"/>
      <c r="F17" s="33"/>
      <c r="G17" s="34"/>
      <c r="H17" s="39"/>
      <c r="I17" s="33" t="s">
        <v>18</v>
      </c>
      <c r="J17" s="36"/>
      <c r="K17" s="37"/>
      <c r="L17" s="31"/>
      <c r="M17" s="38"/>
      <c r="N17" s="37"/>
      <c r="O17" s="31"/>
      <c r="P17" s="38"/>
      <c r="Q17" s="37"/>
      <c r="R17" s="31"/>
      <c r="S17" s="31"/>
      <c r="T17" s="31"/>
      <c r="U17" s="31"/>
      <c r="V17" s="31"/>
      <c r="W17" s="99"/>
      <c r="X17" s="148"/>
    </row>
  </sheetData>
  <sheetProtection/>
  <mergeCells count="27">
    <mergeCell ref="N8:O8"/>
    <mergeCell ref="P8:S8"/>
    <mergeCell ref="A9:A10"/>
    <mergeCell ref="A1:S1"/>
    <mergeCell ref="A2:S2"/>
    <mergeCell ref="A3:S3"/>
    <mergeCell ref="A4:Q4"/>
    <mergeCell ref="A5:S5"/>
    <mergeCell ref="A7:S7"/>
    <mergeCell ref="N9:N10"/>
    <mergeCell ref="R9:R10"/>
    <mergeCell ref="B9:B10"/>
    <mergeCell ref="C9:C10"/>
    <mergeCell ref="D9:D10"/>
    <mergeCell ref="E9:E10"/>
    <mergeCell ref="F9:F10"/>
    <mergeCell ref="G9:G10"/>
    <mergeCell ref="S9:S10"/>
    <mergeCell ref="J9:J10"/>
    <mergeCell ref="K9:K10"/>
    <mergeCell ref="L9:L10"/>
    <mergeCell ref="M9:M10"/>
    <mergeCell ref="H9:H10"/>
    <mergeCell ref="O9:O10"/>
    <mergeCell ref="I9:I10"/>
    <mergeCell ref="P9:P10"/>
    <mergeCell ref="Q9:Q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2018-06-01T14:14:00Z</cp:lastPrinted>
  <dcterms:created xsi:type="dcterms:W3CDTF">2016-08-31T11:52:53Z</dcterms:created>
  <dcterms:modified xsi:type="dcterms:W3CDTF">2018-06-01T14:15:12Z</dcterms:modified>
  <cp:category/>
  <cp:version/>
  <cp:contentType/>
  <cp:contentStatus/>
</cp:coreProperties>
</file>