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19440" windowHeight="8835" tabRatio="906" activeTab="6"/>
  </bookViews>
  <sheets>
    <sheet name="МЛ" sheetId="1" r:id="rId1"/>
    <sheet name="ППЮ ю ок" sheetId="2" r:id="rId2"/>
    <sheet name="д" sheetId="3" r:id="rId3"/>
    <sheet name="ок" sheetId="4" r:id="rId4"/>
    <sheet name="ППд А д ок" sheetId="5" r:id="rId5"/>
    <sheet name="ППд В д ок" sheetId="6" r:id="rId6"/>
    <sheet name="1.1" sheetId="7" r:id="rId7"/>
    <sheet name="КЮР (2)" sheetId="8" r:id="rId8"/>
    <sheet name="Судейская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fn.RANK.EQ" hidden="1">#NAME?</definedName>
    <definedName name="Excel_BuiltIn__FilterDatabase_1">#REF!</definedName>
    <definedName name="Excel_BuiltIn_Print_Area4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1_1">#REF!</definedName>
    <definedName name="Excel_BuiltIn_Print_Area_1_1_2">#REF!</definedName>
    <definedName name="Excel_BuiltIn_Print_Area_1_1_3">#REF!</definedName>
    <definedName name="Excel_BuiltIn_Print_Area_1_2">#REF!</definedName>
    <definedName name="Excel_BuiltIn_Print_Area_1_3">#REF!</definedName>
    <definedName name="Excel_BuiltIn_Print_Area_10">#REF!</definedName>
    <definedName name="Excel_BuiltIn_Print_Area_10_1">#REF!</definedName>
    <definedName name="Excel_BuiltIn_Print_Area_10_11">#REF!</definedName>
    <definedName name="Excel_BuiltIn_Print_Area_10_1_1">#REF!</definedName>
    <definedName name="Excel_BuiltIn_Print_Area_10_1_2">#REF!</definedName>
    <definedName name="Excel_BuiltIn_Print_Area_10_1_3">#REF!</definedName>
    <definedName name="Excel_BuiltIn_Print_Area_10_2">#REF!</definedName>
    <definedName name="Excel_BuiltIn_Print_Area_10_3">#REF!</definedName>
    <definedName name="Excel_BuiltIn_Print_Area_11">#REF!</definedName>
    <definedName name="Excel_BuiltIn_Print_Area_11_1">#REF!</definedName>
    <definedName name="Excel_BuiltIn_Print_Area_11_11">#REF!</definedName>
    <definedName name="Excel_BuiltIn_Print_Area_11_1_1">#REF!</definedName>
    <definedName name="Excel_BuiltIn_Print_Area_11_1_2">#REF!</definedName>
    <definedName name="Excel_BuiltIn_Print_Area_11_1_3">#REF!</definedName>
    <definedName name="Excel_BuiltIn_Print_Area_11_2">#REF!</definedName>
    <definedName name="Excel_BuiltIn_Print_Area_11_3">#REF!</definedName>
    <definedName name="Excel_BuiltIn_Print_Area_12">#REF!</definedName>
    <definedName name="Excel_BuiltIn_Print_Area_12_1">#REF!</definedName>
    <definedName name="Excel_BuiltIn_Print_Area_12_11">#REF!</definedName>
    <definedName name="Excel_BuiltIn_Print_Area_12_1_1">#REF!</definedName>
    <definedName name="Excel_BuiltIn_Print_Area_12_1_2">#REF!</definedName>
    <definedName name="Excel_BuiltIn_Print_Area_12_1_3">#REF!</definedName>
    <definedName name="Excel_BuiltIn_Print_Area_12_2">#REF!</definedName>
    <definedName name="Excel_BuiltIn_Print_Area_12_3">#REF!</definedName>
    <definedName name="Excel_BuiltIn_Print_Area_2">#REF!</definedName>
    <definedName name="Excel_BuiltIn_Print_Area_3">#REF!</definedName>
    <definedName name="джопщгеващ">#REF!</definedName>
    <definedName name="джопщгеващ_1">#REF!</definedName>
    <definedName name="к">#REF!</definedName>
    <definedName name="к_1">#REF!</definedName>
    <definedName name="к_2">#REF!</definedName>
    <definedName name="к_3">#REF!</definedName>
    <definedName name="_xlnm.Print_Area" localSheetId="6">'1.1'!$A$2:$Y$19</definedName>
    <definedName name="_xlnm.Print_Area" localSheetId="0">'МЛ'!$A$1:$L$45</definedName>
    <definedName name="одлдорщнащнадраща">#REF!</definedName>
    <definedName name="одлдорщнащнадраща_1">#REF!</definedName>
    <definedName name="олишрнмзн">#REF!</definedName>
    <definedName name="олишрнмзн_1">#REF!</definedName>
    <definedName name="пары">#REF!</definedName>
    <definedName name="пары_1">#REF!</definedName>
    <definedName name="пары_2">#REF!</definedName>
    <definedName name="пары_3">#REF!</definedName>
    <definedName name="ПП">#REF!</definedName>
    <definedName name="ПП_1">#REF!</definedName>
    <definedName name="ППдВ">#REF!</definedName>
    <definedName name="ППдВ_1">#REF!</definedName>
    <definedName name="Тест">#REF!</definedName>
    <definedName name="Тест_1">#REF!</definedName>
    <definedName name="Тест_2">#REF!</definedName>
    <definedName name="Тест_3">#REF!</definedName>
    <definedName name="ттттт22">#REF!</definedName>
    <definedName name="ттттт22_1">#REF!</definedName>
  </definedNames>
  <calcPr fullCalcOnLoad="1"/>
</workbook>
</file>

<file path=xl/sharedStrings.xml><?xml version="1.0" encoding="utf-8"?>
<sst xmlns="http://schemas.openxmlformats.org/spreadsheetml/2006/main" count="1272" uniqueCount="290">
  <si>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</si>
  <si>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</si>
  <si>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</si>
  <si>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</si>
  <si>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</si>
  <si>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</si>
  <si>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</si>
  <si>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</si>
  <si>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</si>
  <si>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</si>
  <si>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</si>
  <si>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</si>
  <si>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</si>
  <si>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</si>
  <si>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</si>
  <si>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</si>
  <si>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</si>
  <si>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</si>
  <si>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</si>
  <si>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</si>
  <si>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</si>
  <si>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</si>
  <si>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</si>
  <si>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</si>
  <si>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</si>
  <si>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</si>
  <si>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</si>
  <si>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</si>
  <si>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</si>
  <si>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1Ю</t>
  </si>
  <si>
    <t>самостоятельно</t>
  </si>
  <si>
    <t>б/р</t>
  </si>
  <si>
    <t>2Ю</t>
  </si>
  <si>
    <t>Состав судейской: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</si>
  <si>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</si>
  <si>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</si>
  <si>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</si>
  <si>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</si>
  <si>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</si>
  <si>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</si>
  <si>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</si>
  <si>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</si>
  <si>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</si>
  <si>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</si>
  <si>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</si>
  <si>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</si>
  <si>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</si>
  <si>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</si>
  <si>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</si>
  <si>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</si>
  <si>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</si>
  <si>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</si>
  <si>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</si>
  <si>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</si>
  <si>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</si>
  <si>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</si>
  <si>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</si>
  <si>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</si>
  <si>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</si>
  <si>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</si>
  <si>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</si>
  <si>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</si>
  <si>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</si>
  <si>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</si>
  <si>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</si>
  <si>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</si>
  <si>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</si>
  <si>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</si>
  <si>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</si>
  <si>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Допущен</t>
  </si>
  <si>
    <t>ч/в /
Санкт-Петербург</t>
  </si>
  <si>
    <t>Предварительный Приз. Юноши</t>
  </si>
  <si>
    <t>-</t>
  </si>
  <si>
    <t>Предварительный Приз В. Дети.</t>
  </si>
  <si>
    <t>011381</t>
  </si>
  <si>
    <t>Лоппер Н.</t>
  </si>
  <si>
    <t>КСК "Эфа"/
Санкт-Петербург</t>
  </si>
  <si>
    <t>Н</t>
  </si>
  <si>
    <r>
      <t xml:space="preserve">ЧАГОВСКАЯ </t>
    </r>
    <r>
      <rPr>
        <sz val="8"/>
        <rFont val="Verdana"/>
        <family val="2"/>
      </rPr>
      <t>Ирина, 2004</t>
    </r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</si>
  <si>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</si>
  <si>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</si>
  <si>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</si>
  <si>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</si>
  <si>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</si>
  <si>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</si>
  <si>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</si>
  <si>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</si>
  <si>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2К</t>
  </si>
  <si>
    <t>1К</t>
  </si>
  <si>
    <t>Главный секретарь.</t>
  </si>
  <si>
    <t xml:space="preserve">Шеф-стюард </t>
  </si>
  <si>
    <t xml:space="preserve">Член ГСК </t>
  </si>
  <si>
    <t>Член ГСК, 
Технический делегат</t>
  </si>
  <si>
    <t>Открытый класс</t>
  </si>
  <si>
    <t>033504</t>
  </si>
  <si>
    <r>
      <t>ЗАТЕЯ</t>
    </r>
    <r>
      <rPr>
        <sz val="8"/>
        <rFont val="Verdana"/>
        <family val="2"/>
      </rPr>
      <t>-10, коб., вор., УВП, Дер Танзер, Украина</t>
    </r>
  </si>
  <si>
    <t>Ленинградская область</t>
  </si>
  <si>
    <t>Русинова Е.П.</t>
  </si>
  <si>
    <t>ВВ ФЕИ</t>
  </si>
  <si>
    <t>КСК "Новополье" /Санкт-Петербург</t>
  </si>
  <si>
    <r>
      <t xml:space="preserve">КУБОК   г. ПЕТЕРГОФА
</t>
    </r>
    <r>
      <rPr>
        <sz val="14"/>
        <rFont val="Verdana"/>
        <family val="2"/>
      </rPr>
      <t>МУНИЦИПАЛЬНЫЕ СОРЕВНОВАНИЯ</t>
    </r>
  </si>
  <si>
    <t>07 июля 2019</t>
  </si>
  <si>
    <t>Дети</t>
  </si>
  <si>
    <t>Лудина И.В. - ВК - Санкт-Петербург</t>
  </si>
  <si>
    <t>Стуканцева Д. - 1К - Санкт-Петербург</t>
  </si>
  <si>
    <t>Предварительный Приз А. Дети.</t>
  </si>
  <si>
    <t>07 июля 2019 г</t>
  </si>
  <si>
    <t>024197</t>
  </si>
  <si>
    <t>0110129</t>
  </si>
  <si>
    <t>Макарова Н.</t>
  </si>
  <si>
    <t>Белякова В.</t>
  </si>
  <si>
    <t>КСК "Новополье"/
Санкт-Петербург</t>
  </si>
  <si>
    <t>003305</t>
  </si>
  <si>
    <t>017432</t>
  </si>
  <si>
    <t>Лытко С.</t>
  </si>
  <si>
    <t>Манежная езда ФКС СПб №1.1</t>
  </si>
  <si>
    <t>Лытко С.В.</t>
  </si>
  <si>
    <r>
      <t>МАГИЯ-03,</t>
    </r>
    <r>
      <rPr>
        <sz val="8"/>
        <rFont val="Verdana"/>
        <family val="2"/>
      </rPr>
      <t xml:space="preserve"> коб., гнед., латв., неизв.</t>
    </r>
  </si>
  <si>
    <t>022910</t>
  </si>
  <si>
    <t>041506</t>
  </si>
  <si>
    <t>035104</t>
  </si>
  <si>
    <t>016109</t>
  </si>
  <si>
    <t>Григорьев В.</t>
  </si>
  <si>
    <t>Ильюхина М.</t>
  </si>
  <si>
    <r>
      <t>РЕНТА</t>
    </r>
    <r>
      <rPr>
        <sz val="8"/>
        <rFont val="Verdana"/>
        <family val="2"/>
      </rPr>
      <t>-06, коб., рыж., полукр., Ефект, Украина</t>
    </r>
  </si>
  <si>
    <t>035396</t>
  </si>
  <si>
    <t>011258</t>
  </si>
  <si>
    <t>Домничев Д.</t>
  </si>
  <si>
    <t xml:space="preserve"> Белякова В.</t>
  </si>
  <si>
    <r>
      <t>НЕКТАР-</t>
    </r>
    <r>
      <rPr>
        <sz val="8"/>
        <rFont val="Verdana"/>
        <family val="2"/>
      </rPr>
      <t>11, жер., рыж., полукр., Ангрен, Россия</t>
    </r>
  </si>
  <si>
    <t>КЮР Уровень детских езд</t>
  </si>
  <si>
    <t>001836</t>
  </si>
  <si>
    <t>Петрушкина М.</t>
  </si>
  <si>
    <r>
      <t>РАЗБЕГ-</t>
    </r>
    <r>
      <rPr>
        <sz val="8"/>
        <rFont val="Verdana"/>
        <family val="2"/>
      </rPr>
      <t>02, мер., сер., орл.рыс., Гордый, Псковская область</t>
    </r>
  </si>
  <si>
    <r>
      <t>ВАЛЕНСИЯ-01</t>
    </r>
    <r>
      <rPr>
        <sz val="8"/>
        <rFont val="Verdana"/>
        <family val="2"/>
      </rPr>
      <t>, коб., т-гнед., ганн.-латв., Франческо</t>
    </r>
  </si>
  <si>
    <t>091303</t>
  </si>
  <si>
    <r>
      <t>ВИД-</t>
    </r>
    <r>
      <rPr>
        <sz val="8"/>
        <rFont val="Verdana"/>
        <family val="2"/>
      </rPr>
      <t xml:space="preserve">08, мер., гнед., ганн., Виватон, ОАО"Акрон", п.Горки </t>
    </r>
  </si>
  <si>
    <t>Фонд"Еврейская община Великого Новгорода-центр ризвития культурного и духовного наследия"</t>
  </si>
  <si>
    <t>Неофитова Ю.Н.</t>
  </si>
  <si>
    <t>Фонд "Еврейская община В.Н."/Новгородская область</t>
  </si>
  <si>
    <t>056405</t>
  </si>
  <si>
    <t>014909</t>
  </si>
  <si>
    <r>
      <t>ГРИММ</t>
    </r>
    <r>
      <rPr>
        <sz val="8"/>
        <rFont val="Verdana"/>
        <family val="2"/>
      </rPr>
      <t>-06, мер., сер., уэльск.пони, Shamrock Mr.Oliver, Голландия</t>
    </r>
  </si>
  <si>
    <t>022773</t>
  </si>
  <si>
    <r>
      <t>ПРИПЕВ-</t>
    </r>
    <r>
      <rPr>
        <sz val="8"/>
        <rFont val="Verdana"/>
        <family val="2"/>
      </rPr>
      <t>14, жер., вор., трак., Провизор, КСК"Грифон"Капорское, Ломонос.р-н</t>
    </r>
  </si>
  <si>
    <t>КСК "Грифон"/Ленинградская область</t>
  </si>
  <si>
    <t>017603</t>
  </si>
  <si>
    <r>
      <t>ГЛЭДИС-</t>
    </r>
    <r>
      <rPr>
        <sz val="8"/>
        <rFont val="Verdana"/>
        <family val="2"/>
      </rPr>
      <t>11, коб., карак., полукровн.спорт., Гелентваген, к/з"Ковчег"</t>
    </r>
  </si>
  <si>
    <t>Мкртычян И.А.</t>
  </si>
  <si>
    <t>Стулова Е.Н.</t>
  </si>
  <si>
    <t>КФХ "Ковчег"/
Ленинградская область</t>
  </si>
  <si>
    <t>008806</t>
  </si>
  <si>
    <r>
      <t>МАГРЕЙ-</t>
    </r>
    <r>
      <rPr>
        <sz val="8"/>
        <rFont val="Verdana"/>
        <family val="2"/>
      </rPr>
      <t>12, мер., сер., спорт.помесь, Гетман (148)</t>
    </r>
  </si>
  <si>
    <t>Аравина Д.</t>
  </si>
  <si>
    <t>КСК "Комарово"/Санкт-Петербург</t>
  </si>
  <si>
    <t>008805</t>
  </si>
  <si>
    <t>Санталова О.</t>
  </si>
  <si>
    <t>КСК "Комарово" /Санкт-Петербург</t>
  </si>
  <si>
    <t>016645</t>
  </si>
  <si>
    <t>022290</t>
  </si>
  <si>
    <r>
      <t>ГЕКТОР-</t>
    </r>
    <r>
      <rPr>
        <sz val="8"/>
        <rFont val="Verdana"/>
        <family val="2"/>
      </rPr>
      <t>04, жер., вор., голшт., Луис</t>
    </r>
  </si>
  <si>
    <t>008419</t>
  </si>
  <si>
    <t>Осина О.</t>
  </si>
  <si>
    <t>КСК"Комарово"/Санкт-Петербург</t>
  </si>
  <si>
    <r>
      <t>МОРОШКА</t>
    </r>
    <r>
      <rPr>
        <sz val="8"/>
        <rFont val="Verdana"/>
        <family val="2"/>
      </rPr>
      <t>-11, коб., рыж., полукр., Ангрен, Россия (147)</t>
    </r>
  </si>
  <si>
    <t>023200</t>
  </si>
  <si>
    <t>Венедиктов Г.Л.</t>
  </si>
  <si>
    <t>Цветкова В.В.</t>
  </si>
  <si>
    <t>018162</t>
  </si>
  <si>
    <t>Малышева А.</t>
  </si>
  <si>
    <r>
      <t>ВАНЕССА-10,</t>
    </r>
    <r>
      <rPr>
        <sz val="8"/>
        <rFont val="Verdana"/>
        <family val="2"/>
      </rPr>
      <t xml:space="preserve"> коб. вор., УВП, Стинг, КЗ Универсал, Украина</t>
    </r>
  </si>
  <si>
    <t>Волкова М.В.</t>
  </si>
  <si>
    <t>КСК "Эфа"/Санкт-Петербург</t>
  </si>
  <si>
    <r>
      <t>ХЕЛЛИ-М -</t>
    </r>
    <r>
      <rPr>
        <sz val="8"/>
        <rFont val="Verdana"/>
        <family val="2"/>
      </rPr>
      <t>08, коб., гнед., голшт., Ходар, фх Маланичевых, Лен.обл.</t>
    </r>
  </si>
  <si>
    <t>011772</t>
  </si>
  <si>
    <t>Одинцова О.С.</t>
  </si>
  <si>
    <t>КСК "Эфа" /
Санкт-Петербург</t>
  </si>
  <si>
    <t>004669</t>
  </si>
  <si>
    <t>006928</t>
  </si>
  <si>
    <r>
      <t>ХОЛЬСТЕН-06,</t>
    </r>
    <r>
      <rPr>
        <sz val="8"/>
        <rFont val="Verdana"/>
        <family val="2"/>
      </rPr>
      <t xml:space="preserve"> мер., гнед., трак-латв., Хром, ЛО КСК"Регион"</t>
    </r>
  </si>
  <si>
    <t>Комарова М.О.</t>
  </si>
  <si>
    <t>084801</t>
  </si>
  <si>
    <r>
      <t>ХИМЕНЕЙ-</t>
    </r>
    <r>
      <rPr>
        <sz val="8"/>
        <rFont val="Verdana"/>
        <family val="2"/>
      </rPr>
      <t>99, мер., гнед., тракено-латв., Мергель, АО"Виконт"</t>
    </r>
  </si>
  <si>
    <t>Лоппер Н.В.</t>
  </si>
  <si>
    <r>
      <t>ЛАПУШКА МОЯ-</t>
    </r>
    <r>
      <rPr>
        <sz val="8"/>
        <rFont val="Verdana"/>
        <family val="2"/>
      </rPr>
      <t>11, коб., саврас., вятская, о.Пират, Моск.обл., Коломенск.р-н.</t>
    </r>
  </si>
  <si>
    <t>Мельница М.</t>
  </si>
  <si>
    <t>022906</t>
  </si>
  <si>
    <t>Сергеева Е.М.</t>
  </si>
  <si>
    <r>
      <t>ЛАПУШКА МОЯ-11,</t>
    </r>
    <r>
      <rPr>
        <sz val="8"/>
        <rFont val="Verdana"/>
        <family val="2"/>
      </rPr>
      <t xml:space="preserve"> коб., саврас., вятская, о.Пират, Моск.обл., Коломенск.р-н.</t>
    </r>
  </si>
  <si>
    <t>011209</t>
  </si>
  <si>
    <t>Сергеева Е.</t>
  </si>
  <si>
    <r>
      <t>МАРТА</t>
    </r>
    <r>
      <rPr>
        <sz val="8"/>
        <rFont val="Verdana"/>
        <family val="2"/>
      </rPr>
      <t>-06 (140), коб., вор., полукр., Лидер, Беларусь</t>
    </r>
  </si>
  <si>
    <t>022909</t>
  </si>
  <si>
    <r>
      <t xml:space="preserve">КРИСТАЛЬНАЯ ПОЛЯНКА-10, </t>
    </r>
    <r>
      <rPr>
        <sz val="8"/>
        <rFont val="Verdana"/>
        <family val="2"/>
      </rPr>
      <t>коб., пег., белор.упр., Белорусия</t>
    </r>
  </si>
  <si>
    <t>026107</t>
  </si>
  <si>
    <t>013117</t>
  </si>
  <si>
    <t xml:space="preserve">Зензин И. </t>
  </si>
  <si>
    <r>
      <t>АЛЬ ПАЧИНО-</t>
    </r>
    <r>
      <rPr>
        <sz val="8"/>
        <rFont val="Verdana"/>
        <family val="2"/>
      </rPr>
      <t>04, мер., рыж., Аквилон,  ДЮКСШ г.Сафоново</t>
    </r>
  </si>
  <si>
    <t>010909</t>
  </si>
  <si>
    <r>
      <t>МОРОШКА-</t>
    </r>
    <r>
      <rPr>
        <sz val="8"/>
        <rFont val="Verdana"/>
        <family val="2"/>
      </rPr>
      <t>11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коб., рыж., белор.упр., неизв. Лен.обл.</t>
    </r>
  </si>
  <si>
    <r>
      <t>МАВР-</t>
    </r>
    <r>
      <rPr>
        <sz val="8"/>
        <rFont val="Verdana"/>
        <family val="2"/>
      </rPr>
      <t>10, мер., бул., ахалт-трак, Мамчур-Меле, КСК "Новополье"</t>
    </r>
  </si>
  <si>
    <t>020534</t>
  </si>
  <si>
    <t>019186</t>
  </si>
  <si>
    <t>010691</t>
  </si>
  <si>
    <r>
      <t>ДОРТМУНД-</t>
    </r>
    <r>
      <rPr>
        <sz val="8"/>
        <rFont val="Verdana"/>
        <family val="2"/>
      </rPr>
      <t>05,мер., т-гнед., ганн., Дублер, КСК"Золотой Ганновер"</t>
    </r>
  </si>
  <si>
    <t>004551</t>
  </si>
  <si>
    <t>Ткаченко А.</t>
  </si>
  <si>
    <r>
      <rPr>
        <b/>
        <sz val="8"/>
        <rFont val="Verdana"/>
        <family val="2"/>
      </rPr>
      <t xml:space="preserve">ВИЛЬЯНИНОВА </t>
    </r>
    <r>
      <rPr>
        <sz val="8"/>
        <rFont val="Verdana"/>
        <family val="2"/>
      </rPr>
      <t>Арина</t>
    </r>
  </si>
  <si>
    <t>Вильянинов В.</t>
  </si>
  <si>
    <t>КСК "Стиль" /</t>
  </si>
  <si>
    <r>
      <t>ДОЛЬЧЕ ВИТА-</t>
    </r>
    <r>
      <rPr>
        <sz val="8"/>
        <rFont val="Verdana"/>
        <family val="2"/>
      </rPr>
      <t>03, коб., рыж., трак., Бокал, КЗ Борозинец</t>
    </r>
  </si>
  <si>
    <t>004556</t>
  </si>
  <si>
    <t>031785</t>
  </si>
  <si>
    <t>Борзенкова М.</t>
  </si>
  <si>
    <t>Стулова Е.Н,</t>
  </si>
  <si>
    <r>
      <t xml:space="preserve">ПЕТРУШКИНА </t>
    </r>
    <r>
      <rPr>
        <sz val="8"/>
        <rFont val="Verdana"/>
        <family val="2"/>
      </rPr>
      <t>Марина</t>
    </r>
  </si>
  <si>
    <r>
      <t xml:space="preserve">СУХЛЯЕВА </t>
    </r>
    <r>
      <rPr>
        <sz val="8"/>
        <rFont val="Verdana"/>
        <family val="2"/>
      </rPr>
      <t>София, 2005</t>
    </r>
  </si>
  <si>
    <r>
      <t xml:space="preserve">ИЛЬЮХИНА </t>
    </r>
    <r>
      <rPr>
        <sz val="8"/>
        <rFont val="Verdana"/>
        <family val="2"/>
      </rPr>
      <t>Мария</t>
    </r>
  </si>
  <si>
    <r>
      <rPr>
        <b/>
        <sz val="8"/>
        <rFont val="Verdana"/>
        <family val="2"/>
      </rPr>
      <t>ВАРЛАМОВА</t>
    </r>
    <r>
      <rPr>
        <sz val="8"/>
        <rFont val="Verdana"/>
        <family val="2"/>
      </rPr>
      <t xml:space="preserve"> София</t>
    </r>
  </si>
  <si>
    <r>
      <t>ЭММА ЛИ-</t>
    </r>
    <r>
      <rPr>
        <sz val="8"/>
        <rFont val="Verdana"/>
        <family val="2"/>
      </rPr>
      <t xml:space="preserve">06, коб., вор., спорт. пом., Леон, п/ф "Ковчег", Ленинградская обл. </t>
    </r>
  </si>
  <si>
    <r>
      <t xml:space="preserve">ТКАЧЕНКО </t>
    </r>
    <r>
      <rPr>
        <sz val="8"/>
        <rFont val="Verdana"/>
        <family val="2"/>
      </rPr>
      <t>Алена</t>
    </r>
  </si>
  <si>
    <r>
      <t xml:space="preserve">ПОДКОПАЕВА </t>
    </r>
    <r>
      <rPr>
        <sz val="8"/>
        <rFont val="Verdana"/>
        <family val="2"/>
      </rPr>
      <t>Марина</t>
    </r>
  </si>
  <si>
    <r>
      <rPr>
        <b/>
        <sz val="8"/>
        <rFont val="Verdana"/>
        <family val="2"/>
      </rPr>
      <t>НЕОФИТОВА</t>
    </r>
    <r>
      <rPr>
        <sz val="8"/>
        <rFont val="Verdana"/>
        <family val="2"/>
      </rPr>
      <t xml:space="preserve"> Анастасия, 2005</t>
    </r>
  </si>
  <si>
    <r>
      <t xml:space="preserve">ГРИГОРЬЕВ </t>
    </r>
    <r>
      <rPr>
        <sz val="8"/>
        <rFont val="Verdana"/>
        <family val="2"/>
      </rPr>
      <t>Артем, 2004</t>
    </r>
  </si>
  <si>
    <r>
      <t xml:space="preserve">БОНДАРЬ </t>
    </r>
    <r>
      <rPr>
        <sz val="8"/>
        <rFont val="Verdana"/>
        <family val="2"/>
      </rPr>
      <t>Александра, 2003</t>
    </r>
  </si>
  <si>
    <r>
      <t xml:space="preserve">ПАВЛОВА </t>
    </r>
    <r>
      <rPr>
        <sz val="8"/>
        <rFont val="Verdana"/>
        <family val="2"/>
      </rPr>
      <t xml:space="preserve">Алиса, 2003  </t>
    </r>
  </si>
  <si>
    <t>013529</t>
  </si>
  <si>
    <t>011247</t>
  </si>
  <si>
    <t>010488</t>
  </si>
  <si>
    <t>033386</t>
  </si>
  <si>
    <r>
      <t xml:space="preserve">ЧЕХ </t>
    </r>
    <r>
      <rPr>
        <sz val="8"/>
        <rFont val="Verdana"/>
        <family val="2"/>
      </rPr>
      <t>Екатерина</t>
    </r>
  </si>
  <si>
    <r>
      <t xml:space="preserve">СЕРГЕЕВА </t>
    </r>
    <r>
      <rPr>
        <sz val="8"/>
        <rFont val="Verdana"/>
        <family val="2"/>
      </rPr>
      <t>Екатерина</t>
    </r>
  </si>
  <si>
    <r>
      <t xml:space="preserve">МАХИНИНА </t>
    </r>
    <r>
      <rPr>
        <sz val="8"/>
        <rFont val="Verdana"/>
        <family val="2"/>
      </rPr>
      <t>Арина</t>
    </r>
  </si>
  <si>
    <r>
      <rPr>
        <b/>
        <sz val="8"/>
        <rFont val="Verdana"/>
        <family val="2"/>
      </rPr>
      <t xml:space="preserve">ДЕНИСОВА </t>
    </r>
    <r>
      <rPr>
        <sz val="8"/>
        <rFont val="Verdana"/>
        <family val="2"/>
      </rPr>
      <t>Дарья</t>
    </r>
  </si>
  <si>
    <r>
      <t>ЗЕНЗИНА</t>
    </r>
    <r>
      <rPr>
        <sz val="8"/>
        <rFont val="Verdana"/>
        <family val="2"/>
      </rPr>
      <t xml:space="preserve"> Елизавета, 2005</t>
    </r>
  </si>
  <si>
    <r>
      <t xml:space="preserve">ГХАЗИ </t>
    </r>
    <r>
      <rPr>
        <sz val="8"/>
        <rFont val="Verdana"/>
        <family val="2"/>
      </rPr>
      <t>Дарья, 2009</t>
    </r>
  </si>
  <si>
    <r>
      <t xml:space="preserve">ЗЯБКИН </t>
    </r>
    <r>
      <rPr>
        <sz val="8"/>
        <rFont val="Verdana"/>
        <family val="2"/>
      </rPr>
      <t>Андрей, 2005</t>
    </r>
  </si>
  <si>
    <r>
      <t xml:space="preserve">ЛАППЕ </t>
    </r>
    <r>
      <rPr>
        <sz val="8"/>
        <rFont val="Verdana"/>
        <family val="2"/>
      </rPr>
      <t>Полина, 2010</t>
    </r>
  </si>
  <si>
    <r>
      <t xml:space="preserve">ДОЛГОПОЛОВА </t>
    </r>
    <r>
      <rPr>
        <sz val="8"/>
        <rFont val="Verdana"/>
        <family val="2"/>
      </rPr>
      <t>Анна, 2006</t>
    </r>
  </si>
  <si>
    <r>
      <t xml:space="preserve">ЕВДОКИМОВА </t>
    </r>
    <r>
      <rPr>
        <sz val="8"/>
        <rFont val="Verdana"/>
        <family val="2"/>
      </rPr>
      <t>Милена, 2006</t>
    </r>
  </si>
  <si>
    <r>
      <t xml:space="preserve">КОМАЛЕТДИНОВА </t>
    </r>
    <r>
      <rPr>
        <sz val="8"/>
        <rFont val="Verdana"/>
        <family val="2"/>
      </rPr>
      <t>Карина, 2005</t>
    </r>
  </si>
  <si>
    <r>
      <t>ЗЕНЗИНА</t>
    </r>
    <r>
      <rPr>
        <sz val="8"/>
        <rFont val="Verdana"/>
        <family val="2"/>
      </rPr>
      <t xml:space="preserve"> Маргарита, 2005</t>
    </r>
  </si>
  <si>
    <r>
      <t xml:space="preserve">КУЗНЕЦОВА </t>
    </r>
    <r>
      <rPr>
        <sz val="8"/>
        <rFont val="Verdana"/>
        <family val="2"/>
      </rPr>
      <t>Серофима, 2009</t>
    </r>
  </si>
  <si>
    <r>
      <t xml:space="preserve">КОМАРОВА </t>
    </r>
    <r>
      <rPr>
        <sz val="8"/>
        <rFont val="Verdana"/>
        <family val="2"/>
      </rPr>
      <t>Марианна</t>
    </r>
  </si>
  <si>
    <r>
      <t xml:space="preserve">МАКСИМОВА </t>
    </r>
    <r>
      <rPr>
        <sz val="8"/>
        <rFont val="Verdana"/>
        <family val="2"/>
      </rPr>
      <t>Полина, 2005</t>
    </r>
  </si>
  <si>
    <r>
      <t xml:space="preserve">МИХАЙЛОВА </t>
    </r>
    <r>
      <rPr>
        <sz val="8"/>
        <rFont val="Verdana"/>
        <family val="2"/>
      </rPr>
      <t>Любовь, 2006</t>
    </r>
  </si>
  <si>
    <r>
      <t xml:space="preserve">ВЕНЕДИКТОВ </t>
    </r>
    <r>
      <rPr>
        <sz val="8"/>
        <rFont val="Verdana"/>
        <family val="2"/>
      </rPr>
      <t>Геннадий</t>
    </r>
  </si>
  <si>
    <t>Лудина И.В.</t>
  </si>
  <si>
    <t>Бондаренко Е.С.</t>
  </si>
  <si>
    <t>Иванова О.</t>
  </si>
  <si>
    <t>Лудина И.В.-ВК - Ленинградская область</t>
  </si>
  <si>
    <t>КСК "Новополье", Санкт-Петербург</t>
  </si>
  <si>
    <r>
      <t>КУБОК   г. ПЕТЕРГОФА</t>
    </r>
    <r>
      <rPr>
        <sz val="14"/>
        <rFont val="Verdana"/>
        <family val="2"/>
      </rPr>
      <t xml:space="preserve">
МУНИЦИПАЛЬНЫЕ СОРЕВНОВАНИЯ</t>
    </r>
  </si>
  <si>
    <r>
      <t xml:space="preserve">КУБОК   г. ПЕТЕРГОФА
</t>
    </r>
    <r>
      <rPr>
        <sz val="12"/>
        <rFont val="Verdana"/>
        <family val="2"/>
      </rPr>
      <t>МУНИЦИПАЛЬНЫЕ СОРЕВНОВАНИЯ</t>
    </r>
  </si>
  <si>
    <t>005204</t>
  </si>
  <si>
    <r>
      <t>МОРОЗОВА</t>
    </r>
    <r>
      <rPr>
        <sz val="8"/>
        <rFont val="Verdana"/>
        <family val="2"/>
      </rPr>
      <t xml:space="preserve"> Елена</t>
    </r>
  </si>
  <si>
    <t>023203</t>
  </si>
  <si>
    <r>
      <t>ПАВЛОДАР-</t>
    </r>
    <r>
      <rPr>
        <sz val="8"/>
        <rFont val="Verdana"/>
        <family val="2"/>
      </rPr>
      <t>11, мер., рыж., трак., Вертопрах, КК и ПФ "Грифон"</t>
    </r>
  </si>
  <si>
    <r>
      <t xml:space="preserve">Судьи:  Н - Лудина И.В. - ВК - Санкт-Петербург, </t>
    </r>
    <r>
      <rPr>
        <b/>
        <sz val="10"/>
        <rFont val="Verdana"/>
        <family val="2"/>
      </rPr>
      <t>С - Русинова Е.П. - ВК - Ленинградская область</t>
    </r>
    <r>
      <rPr>
        <sz val="10"/>
        <rFont val="Verdana"/>
        <family val="2"/>
      </rPr>
      <t>, М - Бондаренко Е.С. - 1К - Ленинградская область</t>
    </r>
  </si>
  <si>
    <t>КСК "Авенсис"/
Ленинградская область</t>
  </si>
  <si>
    <t>Зачет "Открытый класс"</t>
  </si>
  <si>
    <t>Зачет "Юноши"</t>
  </si>
  <si>
    <t>Ассистент старшего судьи</t>
  </si>
  <si>
    <t>3К</t>
  </si>
  <si>
    <t>Стуканцева Д.С.</t>
  </si>
  <si>
    <t>Секретарь</t>
  </si>
  <si>
    <t>Назарова Е.</t>
  </si>
  <si>
    <t>Ассистент Шеф-Стюарда</t>
  </si>
  <si>
    <t>КСК "Стиль" /
Санкт-Петербург</t>
  </si>
  <si>
    <t>Гандикап</t>
  </si>
  <si>
    <r>
      <t xml:space="preserve">МАЛЫШЕВА </t>
    </r>
    <r>
      <rPr>
        <sz val="8"/>
        <rFont val="Verdana"/>
        <family val="2"/>
      </rPr>
      <t>Анастасия</t>
    </r>
  </si>
  <si>
    <r>
      <t xml:space="preserve">Судьи: </t>
    </r>
    <r>
      <rPr>
        <sz val="10"/>
        <rFont val="Verdana"/>
        <family val="2"/>
      </rPr>
      <t xml:space="preserve"> Н - Бондаренко Е.С. - 1К - Ленинградская область, </t>
    </r>
    <r>
      <rPr>
        <b/>
        <sz val="10"/>
        <rFont val="Verdana"/>
        <family val="2"/>
      </rPr>
      <t>С - Лудина И.В. - ВК - Санкт-Петербург</t>
    </r>
    <r>
      <rPr>
        <sz val="10"/>
        <rFont val="Verdana"/>
        <family val="2"/>
      </rPr>
      <t>, М - Русинова Е.П. - ВК - Ленинградская область</t>
    </r>
  </si>
  <si>
    <t>019089</t>
  </si>
  <si>
    <t>019094</t>
  </si>
  <si>
    <t>Цветков Г.</t>
  </si>
  <si>
    <t>Чех. Е.</t>
  </si>
  <si>
    <t>017882</t>
  </si>
  <si>
    <t>отказ</t>
  </si>
  <si>
    <t>3Ю</t>
  </si>
  <si>
    <t>36</t>
  </si>
  <si>
    <t>Иванова О. - Санкт-Петербург</t>
  </si>
  <si>
    <t>Лудина И. - ВК - Санкт-Петербург</t>
  </si>
  <si>
    <t>Арт.</t>
  </si>
  <si>
    <t>Техн.</t>
  </si>
  <si>
    <t>ИТОГО</t>
  </si>
  <si>
    <t>Зачет "Дети"</t>
  </si>
  <si>
    <t>Предварительный Приз В. Дети./Предварительный Приз А. Дети.</t>
  </si>
  <si>
    <r>
      <t xml:space="preserve">Судьи: </t>
    </r>
    <r>
      <rPr>
        <sz val="10"/>
        <rFont val="Verdana"/>
        <family val="2"/>
      </rPr>
      <t xml:space="preserve"> Н - Русинова Е.П. - ВК - Ленинградская область, </t>
    </r>
    <r>
      <rPr>
        <b/>
        <sz val="10"/>
        <rFont val="Verdana"/>
        <family val="2"/>
      </rPr>
      <t>С - Бондаренко Е.С. - 1К - Ленинградская область</t>
    </r>
    <r>
      <rPr>
        <sz val="10"/>
        <rFont val="Verdana"/>
        <family val="2"/>
      </rPr>
      <t>, М - Лудина И.В. - ВК - Санкт-Петербург</t>
    </r>
  </si>
  <si>
    <r>
      <rPr>
        <b/>
        <sz val="10"/>
        <rFont val="Verdana"/>
        <family val="2"/>
      </rPr>
      <t xml:space="preserve">Судьи: </t>
    </r>
    <r>
      <rPr>
        <sz val="10"/>
        <rFont val="Verdana"/>
        <family val="2"/>
      </rPr>
      <t xml:space="preserve"> Н - Русинова Е.П. - ВК - Ленинградская область, </t>
    </r>
    <r>
      <rPr>
        <b/>
        <sz val="10"/>
        <rFont val="Verdana"/>
        <family val="2"/>
      </rPr>
      <t>С - Бондаренко Е.С. - 1К - Ленинградская область,</t>
    </r>
    <r>
      <rPr>
        <sz val="10"/>
        <rFont val="Verdana"/>
        <family val="2"/>
      </rPr>
      <t xml:space="preserve"> М - Лудина И.В. - ВК - Санкт-Петербург</t>
    </r>
  </si>
  <si>
    <r>
      <t xml:space="preserve">КУБОК   г. ПЕТЕРГОФА
</t>
    </r>
    <r>
      <rPr>
        <sz val="12"/>
        <rFont val="Verdana"/>
        <family val="2"/>
      </rPr>
      <t>Муниципальные соревнования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</si>
</sst>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_ &quot;SFr.&quot;\ * #,##0.00_ ;_ &quot;SFr.&quot;\ * \-#,##0.00_ ;_ &quot;SFr.&quot;\ * &quot;-&quot;??_ ;_ @_ "/>
    <numFmt numFmtId="176" formatCode="_-* #,##0.00&quot;р.&quot;_-;\-* #,##0.00&quot;р.&quot;_-;_-* \-??&quot;р.&quot;_-;_-@_-"/>
    <numFmt numFmtId="177" formatCode="0.000"/>
    <numFmt numFmtId="178" formatCode="0.0"/>
    <numFmt numFmtId="179" formatCode="#,##0.000"/>
    <numFmt numFmtId="180" formatCode="_-* #,##0\ &quot;SFr.&quot;_-;\-* #,##0\ &quot;SFr.&quot;_-;_-* &quot;-&quot;\ &quot;SFr.&quot;_-;_-@_-"/>
    <numFmt numFmtId="181" formatCode="_-* #,##0.00_р_._-;\-* #,##0.00_р_._-;_-* \-??_р_._-;_-@_-"/>
    <numFmt numFmtId="182" formatCode="_(* #,##0.00_);_(* \(#,##0.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&quot;€&quot;#,##0.00;\-&quot;€&quot;#,##0.00"/>
    <numFmt numFmtId="189" formatCode="_(&quot;$&quot;* #,##0_);_(&quot;$&quot;* \(#,##0\);_(&quot;$&quot;* &quot;-&quot;_);_(@_)"/>
    <numFmt numFmtId="190" formatCode="_-* #,##0.00&quot; ₽&quot;_-;\-* #,##0.00&quot; ₽&quot;_-;_-* \-??&quot; ₽&quot;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0"/>
      <name val="Times New Roman"/>
      <family val="1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i/>
      <sz val="14"/>
      <name val="Verdana"/>
      <family val="2"/>
    </font>
    <font>
      <sz val="7"/>
      <name val="Verdana"/>
      <family val="2"/>
    </font>
    <font>
      <b/>
      <i/>
      <sz val="10"/>
      <color indexed="8"/>
      <name val="Verdana"/>
      <family val="2"/>
    </font>
    <font>
      <b/>
      <i/>
      <sz val="9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8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6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9" fillId="32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9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49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9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49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9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49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49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49" fillId="4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3" borderId="0" applyNumberFormat="0" applyBorder="0" applyAlignment="0" applyProtection="0"/>
    <xf numFmtId="0" fontId="49" fillId="50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49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50" fillId="54" borderId="1" applyNumberFormat="0" applyAlignment="0" applyProtection="0"/>
    <xf numFmtId="0" fontId="25" fillId="15" borderId="2" applyNumberFormat="0" applyAlignment="0" applyProtection="0"/>
    <xf numFmtId="0" fontId="25" fillId="15" borderId="2" applyNumberFormat="0" applyAlignment="0" applyProtection="0"/>
    <xf numFmtId="0" fontId="25" fillId="14" borderId="2" applyNumberFormat="0" applyAlignment="0" applyProtection="0"/>
    <xf numFmtId="0" fontId="51" fillId="55" borderId="3" applyNumberFormat="0" applyAlignment="0" applyProtection="0"/>
    <xf numFmtId="0" fontId="26" fillId="56" borderId="4" applyNumberFormat="0" applyAlignment="0" applyProtection="0"/>
    <xf numFmtId="0" fontId="26" fillId="56" borderId="4" applyNumberFormat="0" applyAlignment="0" applyProtection="0"/>
    <xf numFmtId="0" fontId="26" fillId="57" borderId="4" applyNumberFormat="0" applyAlignment="0" applyProtection="0"/>
    <xf numFmtId="0" fontId="52" fillId="55" borderId="1" applyNumberFormat="0" applyAlignment="0" applyProtection="0"/>
    <xf numFmtId="0" fontId="27" fillId="56" borderId="2" applyNumberFormat="0" applyAlignment="0" applyProtection="0"/>
    <xf numFmtId="0" fontId="27" fillId="56" borderId="2" applyNumberFormat="0" applyAlignment="0" applyProtection="0"/>
    <xf numFmtId="0" fontId="27" fillId="5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90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90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8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8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5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4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5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7" fillId="58" borderId="13" applyNumberFormat="0" applyAlignment="0" applyProtection="0"/>
    <xf numFmtId="0" fontId="32" fillId="59" borderId="14" applyNumberFormat="0" applyAlignment="0" applyProtection="0"/>
    <xf numFmtId="0" fontId="32" fillId="59" borderId="14" applyNumberFormat="0" applyAlignment="0" applyProtection="0"/>
    <xf numFmtId="0" fontId="32" fillId="60" borderId="14" applyNumberFormat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0" fillId="6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65" borderId="15" applyNumberFormat="0" applyFon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ill="0" applyBorder="0" applyAlignment="0" applyProtection="0"/>
    <xf numFmtId="0" fontId="62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64" fillId="68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1590" applyFont="1" applyAlignment="1" applyProtection="1">
      <alignment vertical="center"/>
      <protection locked="0"/>
    </xf>
    <xf numFmtId="49" fontId="7" fillId="0" borderId="19" xfId="1589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598" applyFont="1" applyAlignment="1" applyProtection="1">
      <alignment vertical="center"/>
      <protection locked="0"/>
    </xf>
    <xf numFmtId="0" fontId="6" fillId="0" borderId="0" xfId="1598" applyFont="1" applyProtection="1">
      <alignment/>
      <protection locked="0"/>
    </xf>
    <xf numFmtId="0" fontId="6" fillId="0" borderId="0" xfId="1598" applyFont="1" applyAlignment="1" applyProtection="1">
      <alignment wrapText="1"/>
      <protection locked="0"/>
    </xf>
    <xf numFmtId="0" fontId="6" fillId="0" borderId="0" xfId="1598" applyFont="1" applyAlignment="1" applyProtection="1">
      <alignment shrinkToFit="1"/>
      <protection locked="0"/>
    </xf>
    <xf numFmtId="0" fontId="6" fillId="0" borderId="0" xfId="1598" applyFont="1" applyAlignment="1" applyProtection="1">
      <alignment horizontal="left"/>
      <protection locked="0"/>
    </xf>
    <xf numFmtId="0" fontId="12" fillId="0" borderId="0" xfId="1598" applyFont="1" applyProtection="1">
      <alignment/>
      <protection locked="0"/>
    </xf>
    <xf numFmtId="0" fontId="6" fillId="69" borderId="19" xfId="1598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598" applyFont="1" applyFill="1" applyBorder="1" applyAlignment="1" applyProtection="1">
      <alignment horizontal="center" vertical="center" wrapText="1"/>
      <protection locked="0"/>
    </xf>
    <xf numFmtId="0" fontId="8" fillId="0" borderId="0" xfId="1265">
      <alignment/>
      <protection/>
    </xf>
    <xf numFmtId="0" fontId="9" fillId="0" borderId="0" xfId="1590" applyFont="1" applyAlignment="1" applyProtection="1">
      <alignment vertical="center"/>
      <protection locked="0"/>
    </xf>
    <xf numFmtId="0" fontId="2" fillId="0" borderId="0" xfId="1590" applyFont="1" applyAlignment="1" applyProtection="1">
      <alignment vertical="center"/>
      <protection locked="0"/>
    </xf>
    <xf numFmtId="0" fontId="10" fillId="0" borderId="0" xfId="1590" applyFont="1" applyAlignment="1" applyProtection="1">
      <alignment horizontal="center"/>
      <protection locked="0"/>
    </xf>
    <xf numFmtId="0" fontId="5" fillId="0" borderId="0" xfId="1602" applyFont="1" applyProtection="1">
      <alignment/>
      <protection locked="0"/>
    </xf>
    <xf numFmtId="0" fontId="5" fillId="0" borderId="0" xfId="1602" applyFont="1" applyAlignment="1" applyProtection="1">
      <alignment wrapText="1"/>
      <protection locked="0"/>
    </xf>
    <xf numFmtId="0" fontId="13" fillId="0" borderId="0" xfId="1596" applyFont="1" applyBorder="1" applyAlignment="1" applyProtection="1">
      <alignment horizontal="right" vertical="center"/>
      <protection locked="0"/>
    </xf>
    <xf numFmtId="0" fontId="17" fillId="0" borderId="0" xfId="1602" applyFont="1" applyProtection="1">
      <alignment/>
      <protection locked="0"/>
    </xf>
    <xf numFmtId="0" fontId="18" fillId="0" borderId="0" xfId="1590" applyFont="1" applyAlignment="1" applyProtection="1">
      <alignment vertical="center"/>
      <protection locked="0"/>
    </xf>
    <xf numFmtId="1" fontId="11" fillId="69" borderId="19" xfId="1593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19" xfId="1593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1593" applyFont="1" applyFill="1" applyBorder="1" applyAlignment="1" applyProtection="1">
      <alignment horizontal="center" vertical="center" textRotation="90" wrapText="1"/>
      <protection locked="0"/>
    </xf>
    <xf numFmtId="0" fontId="19" fillId="0" borderId="19" xfId="1593" applyFont="1" applyBorder="1" applyAlignment="1" applyProtection="1">
      <alignment horizontal="center" vertical="center" wrapText="1"/>
      <protection locked="0"/>
    </xf>
    <xf numFmtId="0" fontId="3" fillId="0" borderId="19" xfId="1602" applyFont="1" applyFill="1" applyBorder="1" applyAlignment="1" applyProtection="1">
      <alignment horizontal="center" vertical="center"/>
      <protection locked="0"/>
    </xf>
    <xf numFmtId="0" fontId="3" fillId="0" borderId="0" xfId="1590" applyNumberFormat="1" applyFont="1" applyFill="1" applyBorder="1" applyAlignment="1" applyProtection="1">
      <alignment vertical="center"/>
      <protection locked="0"/>
    </xf>
    <xf numFmtId="0" fontId="2" fillId="0" borderId="0" xfId="1590" applyNumberFormat="1" applyFont="1" applyFill="1" applyBorder="1" applyAlignment="1" applyProtection="1">
      <alignment horizontal="center" vertical="center"/>
      <protection locked="0"/>
    </xf>
    <xf numFmtId="1" fontId="3" fillId="0" borderId="0" xfId="1590" applyNumberFormat="1" applyFont="1" applyAlignment="1" applyProtection="1">
      <alignment vertical="center"/>
      <protection locked="0"/>
    </xf>
    <xf numFmtId="177" fontId="3" fillId="0" borderId="0" xfId="1590" applyNumberFormat="1" applyFont="1" applyAlignment="1" applyProtection="1">
      <alignment vertical="center"/>
      <protection locked="0"/>
    </xf>
    <xf numFmtId="0" fontId="2" fillId="0" borderId="0" xfId="1590" applyNumberFormat="1" applyFont="1" applyFill="1" applyBorder="1" applyAlignment="1" applyProtection="1">
      <alignment vertical="center"/>
      <protection locked="0"/>
    </xf>
    <xf numFmtId="0" fontId="16" fillId="0" borderId="0" xfId="1602" applyFont="1" applyAlignment="1" applyProtection="1">
      <alignment vertical="center" wrapText="1"/>
      <protection locked="0"/>
    </xf>
    <xf numFmtId="1" fontId="16" fillId="0" borderId="0" xfId="1602" applyNumberFormat="1" applyFont="1" applyAlignment="1" applyProtection="1">
      <alignment vertical="center" wrapText="1"/>
      <protection locked="0"/>
    </xf>
    <xf numFmtId="177" fontId="21" fillId="0" borderId="0" xfId="1602" applyNumberFormat="1" applyFont="1" applyAlignment="1" applyProtection="1">
      <alignment horizontal="center" vertical="center"/>
      <protection locked="0"/>
    </xf>
    <xf numFmtId="0" fontId="21" fillId="0" borderId="0" xfId="1602" applyFont="1" applyAlignment="1" applyProtection="1">
      <alignment horizontal="center" vertical="center"/>
      <protection locked="0"/>
    </xf>
    <xf numFmtId="1" fontId="21" fillId="0" borderId="0" xfId="1602" applyNumberFormat="1" applyFont="1" applyAlignment="1" applyProtection="1">
      <alignment horizontal="center" vertical="center"/>
      <protection locked="0"/>
    </xf>
    <xf numFmtId="0" fontId="2" fillId="0" borderId="0" xfId="1602" applyAlignment="1" applyProtection="1">
      <alignment vertical="center"/>
      <protection locked="0"/>
    </xf>
    <xf numFmtId="177" fontId="2" fillId="0" borderId="0" xfId="1602" applyNumberFormat="1" applyAlignment="1" applyProtection="1">
      <alignment vertical="center"/>
      <protection locked="0"/>
    </xf>
    <xf numFmtId="1" fontId="2" fillId="0" borderId="0" xfId="1590" applyNumberFormat="1" applyFont="1" applyAlignment="1" applyProtection="1">
      <alignment vertical="center"/>
      <protection locked="0"/>
    </xf>
    <xf numFmtId="177" fontId="2" fillId="0" borderId="0" xfId="1590" applyNumberFormat="1" applyFont="1" applyAlignment="1" applyProtection="1">
      <alignment vertical="center"/>
      <protection locked="0"/>
    </xf>
    <xf numFmtId="177" fontId="20" fillId="0" borderId="19" xfId="1590" applyNumberFormat="1" applyFont="1" applyBorder="1" applyAlignment="1" applyProtection="1">
      <alignment horizontal="center" vertical="center" wrapText="1"/>
      <protection locked="0"/>
    </xf>
    <xf numFmtId="49" fontId="7" fillId="0" borderId="19" xfId="1586" applyNumberFormat="1" applyFont="1" applyFill="1" applyBorder="1" applyAlignment="1" applyProtection="1">
      <alignment horizontal="center" vertical="center"/>
      <protection locked="0"/>
    </xf>
    <xf numFmtId="0" fontId="7" fillId="0" borderId="19" xfId="828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246" applyNumberFormat="1" applyFont="1" applyFill="1" applyBorder="1" applyAlignment="1">
      <alignment horizontal="center" vertical="center" wrapText="1"/>
      <protection/>
    </xf>
    <xf numFmtId="49" fontId="6" fillId="70" borderId="19" xfId="1585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1589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585" applyFont="1" applyFill="1" applyBorder="1" applyAlignment="1" applyProtection="1">
      <alignment horizontal="center" vertical="center" wrapText="1"/>
      <protection locked="0"/>
    </xf>
    <xf numFmtId="178" fontId="7" fillId="0" borderId="19" xfId="1590" applyNumberFormat="1" applyFont="1" applyBorder="1" applyAlignment="1" applyProtection="1">
      <alignment horizontal="center" vertical="center" wrapText="1"/>
      <protection locked="0"/>
    </xf>
    <xf numFmtId="0" fontId="6" fillId="0" borderId="19" xfId="1590" applyFont="1" applyBorder="1" applyAlignment="1" applyProtection="1">
      <alignment horizontal="center" vertical="center" wrapText="1"/>
      <protection locked="0"/>
    </xf>
    <xf numFmtId="1" fontId="7" fillId="0" borderId="19" xfId="1590" applyNumberFormat="1" applyFont="1" applyBorder="1" applyAlignment="1" applyProtection="1">
      <alignment horizontal="center" vertical="center" wrapText="1"/>
      <protection locked="0"/>
    </xf>
    <xf numFmtId="0" fontId="5" fillId="0" borderId="19" xfId="1590" applyFont="1" applyBorder="1" applyAlignment="1" applyProtection="1">
      <alignment horizontal="center" vertical="center" wrapText="1"/>
      <protection locked="0"/>
    </xf>
    <xf numFmtId="49" fontId="7" fillId="70" borderId="19" xfId="1246" applyNumberFormat="1" applyFont="1" applyFill="1" applyBorder="1" applyAlignment="1">
      <alignment horizontal="center" vertical="center" wrapText="1"/>
      <protection/>
    </xf>
    <xf numFmtId="0" fontId="7" fillId="70" borderId="19" xfId="0" applyFont="1" applyFill="1" applyBorder="1" applyAlignment="1" applyProtection="1">
      <alignment horizontal="center" vertical="center" wrapText="1"/>
      <protection locked="0"/>
    </xf>
    <xf numFmtId="49" fontId="7" fillId="70" borderId="19" xfId="887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828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1605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605" applyFont="1" applyFill="1" applyBorder="1" applyAlignment="1" applyProtection="1">
      <alignment horizontal="center" vertical="center"/>
      <protection locked="0"/>
    </xf>
    <xf numFmtId="49" fontId="7" fillId="70" borderId="19" xfId="887" applyNumberFormat="1" applyFont="1" applyFill="1" applyBorder="1" applyAlignment="1" applyProtection="1">
      <alignment horizontal="center" vertical="center"/>
      <protection locked="0"/>
    </xf>
    <xf numFmtId="0" fontId="7" fillId="0" borderId="19" xfId="1600" applyFont="1" applyFill="1" applyBorder="1" applyAlignment="1" applyProtection="1">
      <alignment horizontal="center" vertical="center"/>
      <protection locked="0"/>
    </xf>
    <xf numFmtId="0" fontId="7" fillId="70" borderId="19" xfId="1304" applyFont="1" applyFill="1" applyBorder="1" applyAlignment="1" applyProtection="1">
      <alignment horizontal="center" vertical="center" wrapText="1"/>
      <protection locked="0"/>
    </xf>
    <xf numFmtId="0" fontId="6" fillId="70" borderId="19" xfId="1603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1600" applyFont="1" applyFill="1" applyBorder="1" applyAlignment="1" applyProtection="1">
      <alignment vertical="center" wrapText="1"/>
      <protection locked="0"/>
    </xf>
    <xf numFmtId="49" fontId="6" fillId="70" borderId="19" xfId="887" applyNumberFormat="1" applyFont="1" applyFill="1" applyBorder="1" applyAlignment="1" applyProtection="1">
      <alignment vertical="center" wrapText="1"/>
      <protection locked="0"/>
    </xf>
    <xf numFmtId="0" fontId="14" fillId="0" borderId="0" xfId="1598" applyFont="1" applyAlignment="1" applyProtection="1">
      <alignment horizontal="right" vertical="center"/>
      <protection locked="0"/>
    </xf>
    <xf numFmtId="0" fontId="41" fillId="0" borderId="0" xfId="1222" applyFont="1" applyFill="1" applyBorder="1" applyAlignment="1">
      <alignment horizontal="center" vertical="center" wrapText="1"/>
      <protection/>
    </xf>
    <xf numFmtId="0" fontId="42" fillId="0" borderId="0" xfId="1590" applyNumberFormat="1" applyFont="1" applyFill="1" applyBorder="1" applyAlignment="1" applyProtection="1">
      <alignment vertical="center"/>
      <protection locked="0"/>
    </xf>
    <xf numFmtId="0" fontId="8" fillId="0" borderId="0" xfId="1293">
      <alignment/>
      <protection/>
    </xf>
    <xf numFmtId="0" fontId="3" fillId="0" borderId="0" xfId="1590" applyNumberFormat="1" applyFont="1" applyFill="1" applyBorder="1" applyAlignment="1" applyProtection="1">
      <alignment horizontal="right" vertical="center"/>
      <protection locked="0"/>
    </xf>
    <xf numFmtId="0" fontId="8" fillId="0" borderId="0" xfId="1293" applyNumberFormat="1" applyAlignment="1">
      <alignment horizontal="left"/>
      <protection/>
    </xf>
    <xf numFmtId="0" fontId="4" fillId="0" borderId="19" xfId="1590" applyNumberFormat="1" applyFont="1" applyFill="1" applyBorder="1" applyAlignment="1" applyProtection="1">
      <alignment vertical="center"/>
      <protection locked="0"/>
    </xf>
    <xf numFmtId="0" fontId="3" fillId="0" borderId="19" xfId="1590" applyNumberFormat="1" applyFont="1" applyFill="1" applyBorder="1" applyAlignment="1" applyProtection="1">
      <alignment vertical="center"/>
      <protection locked="0"/>
    </xf>
    <xf numFmtId="0" fontId="3" fillId="0" borderId="19" xfId="1590" applyNumberFormat="1" applyFont="1" applyFill="1" applyBorder="1" applyAlignment="1" applyProtection="1">
      <alignment vertical="center" wrapText="1"/>
      <protection locked="0"/>
    </xf>
    <xf numFmtId="49" fontId="3" fillId="0" borderId="20" xfId="1595" applyNumberFormat="1" applyFont="1" applyFill="1" applyBorder="1" applyAlignment="1" applyProtection="1">
      <alignment horizontal="center" vertical="center"/>
      <protection locked="0"/>
    </xf>
    <xf numFmtId="0" fontId="7" fillId="70" borderId="19" xfId="1428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835" applyNumberFormat="1" applyFont="1" applyFill="1" applyBorder="1" applyAlignment="1" applyProtection="1">
      <alignment horizontal="center" vertical="center"/>
      <protection locked="0"/>
    </xf>
    <xf numFmtId="49" fontId="7" fillId="70" borderId="19" xfId="1428" applyNumberFormat="1" applyFont="1" applyFill="1" applyBorder="1" applyAlignment="1">
      <alignment horizontal="center" vertical="center" wrapText="1"/>
      <protection/>
    </xf>
    <xf numFmtId="0" fontId="7" fillId="70" borderId="19" xfId="886" applyNumberFormat="1" applyFont="1" applyFill="1" applyBorder="1" applyAlignment="1" applyProtection="1">
      <alignment horizontal="center" vertical="center"/>
      <protection locked="0"/>
    </xf>
    <xf numFmtId="49" fontId="7" fillId="70" borderId="19" xfId="1037" applyNumberFormat="1" applyFont="1" applyFill="1" applyBorder="1" applyAlignment="1" applyProtection="1">
      <alignment horizontal="center" vertical="center"/>
      <protection locked="0"/>
    </xf>
    <xf numFmtId="0" fontId="6" fillId="0" borderId="20" xfId="1597" applyFont="1" applyFill="1" applyBorder="1" applyAlignment="1" applyProtection="1">
      <alignment horizontal="left" vertical="center" wrapText="1"/>
      <protection locked="0"/>
    </xf>
    <xf numFmtId="49" fontId="7" fillId="7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3" fillId="70" borderId="19" xfId="1600" applyFont="1" applyFill="1" applyBorder="1" applyAlignment="1" applyProtection="1">
      <alignment horizontal="center" vertical="center"/>
      <protection locked="0"/>
    </xf>
    <xf numFmtId="49" fontId="7" fillId="70" borderId="19" xfId="1304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949" applyNumberFormat="1" applyFont="1" applyFill="1" applyBorder="1" applyAlignment="1" applyProtection="1">
      <alignment horizontal="center" vertical="center" wrapText="1"/>
      <protection locked="0"/>
    </xf>
    <xf numFmtId="0" fontId="6" fillId="70" borderId="19" xfId="1600" applyFont="1" applyFill="1" applyBorder="1" applyAlignment="1" applyProtection="1">
      <alignment vertical="center" wrapText="1"/>
      <protection locked="0"/>
    </xf>
    <xf numFmtId="0" fontId="7" fillId="70" borderId="19" xfId="1600" applyFont="1" applyFill="1" applyBorder="1" applyAlignment="1" applyProtection="1">
      <alignment horizontal="center" vertical="center"/>
      <protection locked="0"/>
    </xf>
    <xf numFmtId="0" fontId="7" fillId="70" borderId="19" xfId="1600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594" applyNumberFormat="1" applyFont="1" applyFill="1" applyBorder="1" applyAlignment="1" applyProtection="1">
      <alignment horizontal="center" vertical="center" wrapText="1"/>
      <protection locked="0"/>
    </xf>
    <xf numFmtId="0" fontId="6" fillId="70" borderId="19" xfId="1604" applyFont="1" applyFill="1" applyBorder="1" applyAlignment="1" applyProtection="1">
      <alignment horizontal="left" vertical="center" wrapText="1"/>
      <protection locked="0"/>
    </xf>
    <xf numFmtId="49" fontId="7" fillId="69" borderId="19" xfId="1241" applyNumberFormat="1" applyFont="1" applyFill="1" applyBorder="1" applyAlignment="1">
      <alignment horizontal="center" vertical="center" wrapText="1"/>
      <protection/>
    </xf>
    <xf numFmtId="0" fontId="7" fillId="69" borderId="19" xfId="1241" applyFont="1" applyFill="1" applyBorder="1" applyAlignment="1" applyProtection="1">
      <alignment horizontal="center" vertical="center"/>
      <protection locked="0"/>
    </xf>
    <xf numFmtId="0" fontId="7" fillId="70" borderId="19" xfId="1586" applyFont="1" applyFill="1" applyBorder="1" applyAlignment="1" applyProtection="1">
      <alignment horizontal="center" vertical="center" wrapText="1"/>
      <protection locked="0"/>
    </xf>
    <xf numFmtId="49" fontId="7" fillId="7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70" borderId="20" xfId="1603" applyNumberFormat="1" applyFont="1" applyFill="1" applyBorder="1" applyAlignment="1" applyProtection="1">
      <alignment horizontal="left" vertical="center" wrapText="1"/>
      <protection locked="0"/>
    </xf>
    <xf numFmtId="0" fontId="3" fillId="70" borderId="19" xfId="1600" applyFont="1" applyFill="1" applyBorder="1" applyAlignment="1" applyProtection="1">
      <alignment horizontal="center" vertical="center" wrapText="1"/>
      <protection locked="0"/>
    </xf>
    <xf numFmtId="0" fontId="7" fillId="70" borderId="19" xfId="0" applyFont="1" applyFill="1" applyBorder="1" applyAlignment="1" applyProtection="1">
      <alignment horizontal="center" vertical="center" shrinkToFit="1"/>
      <protection locked="0"/>
    </xf>
    <xf numFmtId="0" fontId="7" fillId="70" borderId="21" xfId="1304" applyFont="1" applyFill="1" applyBorder="1" applyAlignment="1" applyProtection="1">
      <alignment horizontal="center" vertical="center" wrapText="1"/>
      <protection locked="0"/>
    </xf>
    <xf numFmtId="0" fontId="6" fillId="70" borderId="19" xfId="1585" applyFont="1" applyFill="1" applyBorder="1" applyAlignment="1">
      <alignment horizontal="left" vertical="center" wrapText="1"/>
      <protection/>
    </xf>
    <xf numFmtId="0" fontId="7" fillId="70" borderId="19" xfId="1585" applyFont="1" applyFill="1" applyBorder="1" applyAlignment="1">
      <alignment horizontal="center" vertical="center" shrinkToFit="1"/>
      <protection/>
    </xf>
    <xf numFmtId="0" fontId="7" fillId="70" borderId="20" xfId="1600" applyFont="1" applyFill="1" applyBorder="1" applyAlignment="1" applyProtection="1">
      <alignment horizontal="center" vertical="center"/>
      <protection locked="0"/>
    </xf>
    <xf numFmtId="49" fontId="6" fillId="70" borderId="21" xfId="1037" applyNumberFormat="1" applyFont="1" applyFill="1" applyBorder="1" applyAlignment="1" applyProtection="1">
      <alignment vertical="center" wrapText="1"/>
      <protection locked="0"/>
    </xf>
    <xf numFmtId="49" fontId="7" fillId="0" borderId="21" xfId="1589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1587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49" fontId="7" fillId="0" borderId="21" xfId="1587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89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885" applyNumberFormat="1" applyFont="1" applyFill="1" applyBorder="1" applyAlignment="1" applyProtection="1">
      <alignment vertical="center" wrapText="1"/>
      <protection locked="0"/>
    </xf>
    <xf numFmtId="0" fontId="7" fillId="0" borderId="21" xfId="826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589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890" applyNumberFormat="1" applyFont="1" applyFill="1" applyBorder="1" applyAlignment="1" applyProtection="1">
      <alignment vertical="center" wrapText="1"/>
      <protection locked="0"/>
    </xf>
    <xf numFmtId="0" fontId="7" fillId="0" borderId="23" xfId="1599" applyFont="1" applyFill="1" applyBorder="1" applyAlignment="1" applyProtection="1">
      <alignment horizontal="center" vertical="center"/>
      <protection locked="0"/>
    </xf>
    <xf numFmtId="0" fontId="7" fillId="0" borderId="24" xfId="826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6" fillId="71" borderId="21" xfId="1597" applyFont="1" applyFill="1" applyBorder="1" applyAlignment="1" applyProtection="1">
      <alignment horizontal="left" vertical="center" wrapText="1"/>
      <protection locked="0"/>
    </xf>
    <xf numFmtId="49" fontId="7" fillId="71" borderId="21" xfId="1597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71" borderId="21" xfId="826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890" applyNumberFormat="1" applyFont="1" applyFill="1" applyBorder="1" applyAlignment="1" applyProtection="1">
      <alignment horizontal="center" vertical="center"/>
      <protection locked="0"/>
    </xf>
    <xf numFmtId="49" fontId="6" fillId="70" borderId="25" xfId="890" applyNumberFormat="1" applyFont="1" applyFill="1" applyBorder="1" applyAlignment="1" applyProtection="1">
      <alignment vertical="center" wrapText="1"/>
      <protection locked="0"/>
    </xf>
    <xf numFmtId="49" fontId="7" fillId="70" borderId="21" xfId="890" applyNumberFormat="1" applyFont="1" applyFill="1" applyBorder="1" applyAlignment="1" applyProtection="1">
      <alignment horizontal="center" vertical="center"/>
      <protection locked="0"/>
    </xf>
    <xf numFmtId="49" fontId="7" fillId="70" borderId="21" xfId="890" applyNumberFormat="1" applyFont="1" applyFill="1" applyBorder="1" applyAlignment="1" applyProtection="1">
      <alignment horizontal="center" vertical="center" wrapText="1"/>
      <protection locked="0"/>
    </xf>
    <xf numFmtId="0" fontId="7" fillId="70" borderId="24" xfId="826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6" fillId="70" borderId="21" xfId="0" applyNumberFormat="1" applyFont="1" applyFill="1" applyBorder="1" applyAlignment="1">
      <alignment horizontal="left" vertical="center" wrapText="1"/>
    </xf>
    <xf numFmtId="0" fontId="7" fillId="0" borderId="21" xfId="1605" applyFont="1" applyFill="1" applyBorder="1" applyAlignment="1" applyProtection="1">
      <alignment horizontal="center" vertical="center"/>
      <protection locked="0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0" xfId="1037" applyNumberFormat="1" applyFont="1" applyFill="1" applyBorder="1" applyAlignment="1" applyProtection="1">
      <alignment vertical="center" wrapText="1"/>
      <protection locked="0"/>
    </xf>
    <xf numFmtId="49" fontId="6" fillId="0" borderId="26" xfId="1588" applyNumberFormat="1" applyFont="1" applyFill="1" applyBorder="1" applyAlignment="1" applyProtection="1">
      <alignment horizontal="left" vertical="center" wrapText="1"/>
      <protection locked="0"/>
    </xf>
    <xf numFmtId="49" fontId="6" fillId="70" borderId="21" xfId="1587" applyNumberFormat="1" applyFont="1" applyFill="1" applyBorder="1" applyAlignment="1" applyProtection="1">
      <alignment horizontal="left" vertical="center" wrapText="1"/>
      <protection locked="0"/>
    </xf>
    <xf numFmtId="49" fontId="6" fillId="70" borderId="21" xfId="158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1587" applyNumberFormat="1" applyFont="1" applyFill="1" applyBorder="1" applyAlignment="1" applyProtection="1">
      <alignment horizontal="left" vertical="center" wrapText="1"/>
      <protection locked="0"/>
    </xf>
    <xf numFmtId="49" fontId="7" fillId="70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70" borderId="26" xfId="1585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1588" applyNumberFormat="1" applyFont="1" applyFill="1" applyBorder="1" applyAlignment="1" applyProtection="1">
      <alignment horizontal="left" vertical="center" wrapText="1"/>
      <protection locked="0"/>
    </xf>
    <xf numFmtId="49" fontId="6" fillId="70" borderId="19" xfId="1587" applyNumberFormat="1" applyFont="1" applyFill="1" applyBorder="1" applyAlignment="1" applyProtection="1">
      <alignment horizontal="left" vertical="center" wrapText="1"/>
      <protection locked="0"/>
    </xf>
    <xf numFmtId="49" fontId="7" fillId="70" borderId="21" xfId="1589" applyNumberFormat="1" applyFont="1" applyFill="1" applyBorder="1" applyAlignment="1" applyProtection="1">
      <alignment horizontal="center" vertical="center" wrapText="1"/>
      <protection locked="0"/>
    </xf>
    <xf numFmtId="49" fontId="7" fillId="70" borderId="21" xfId="1246" applyNumberFormat="1" applyFont="1" applyFill="1" applyBorder="1" applyAlignment="1">
      <alignment horizontal="center" vertical="center" wrapText="1"/>
      <protection/>
    </xf>
    <xf numFmtId="49" fontId="7" fillId="70" borderId="21" xfId="1605" applyNumberFormat="1" applyFont="1" applyFill="1" applyBorder="1" applyAlignment="1" applyProtection="1">
      <alignment horizontal="center" vertical="center" wrapText="1"/>
      <protection locked="0"/>
    </xf>
    <xf numFmtId="49" fontId="7" fillId="70" borderId="20" xfId="1605" applyNumberFormat="1" applyFont="1" applyFill="1" applyBorder="1" applyAlignment="1" applyProtection="1">
      <alignment horizontal="center" vertical="center" wrapText="1"/>
      <protection locked="0"/>
    </xf>
    <xf numFmtId="49" fontId="7" fillId="70" borderId="21" xfId="0" applyNumberFormat="1" applyFont="1" applyFill="1" applyBorder="1" applyAlignment="1">
      <alignment horizontal="center" vertical="center" wrapText="1"/>
    </xf>
    <xf numFmtId="49" fontId="7" fillId="70" borderId="25" xfId="158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587" applyFont="1" applyFill="1" applyBorder="1" applyAlignment="1" applyProtection="1">
      <alignment horizontal="center" vertical="center" wrapText="1"/>
      <protection locked="0"/>
    </xf>
    <xf numFmtId="0" fontId="7" fillId="70" borderId="21" xfId="1585" applyFont="1" applyFill="1" applyBorder="1" applyAlignment="1" applyProtection="1">
      <alignment horizontal="center" vertical="center" wrapText="1"/>
      <protection locked="0"/>
    </xf>
    <xf numFmtId="0" fontId="7" fillId="70" borderId="21" xfId="1600" applyFont="1" applyFill="1" applyBorder="1" applyAlignment="1" applyProtection="1">
      <alignment horizontal="center" vertical="center"/>
      <protection locked="0"/>
    </xf>
    <xf numFmtId="0" fontId="7" fillId="70" borderId="21" xfId="1605" applyFont="1" applyFill="1" applyBorder="1" applyAlignment="1" applyProtection="1">
      <alignment horizontal="center" vertical="center"/>
      <protection locked="0"/>
    </xf>
    <xf numFmtId="0" fontId="7" fillId="70" borderId="27" xfId="1586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49" fontId="6" fillId="70" borderId="21" xfId="887" applyNumberFormat="1" applyFont="1" applyFill="1" applyBorder="1" applyAlignment="1" applyProtection="1">
      <alignment vertical="center" wrapText="1"/>
      <protection locked="0"/>
    </xf>
    <xf numFmtId="49" fontId="6" fillId="70" borderId="25" xfId="887" applyNumberFormat="1" applyFont="1" applyFill="1" applyBorder="1" applyAlignment="1" applyProtection="1">
      <alignment vertical="center" wrapText="1"/>
      <protection locked="0"/>
    </xf>
    <xf numFmtId="49" fontId="6" fillId="70" borderId="19" xfId="890" applyNumberFormat="1" applyFont="1" applyFill="1" applyBorder="1" applyAlignment="1" applyProtection="1">
      <alignment vertical="center" wrapText="1"/>
      <protection locked="0"/>
    </xf>
    <xf numFmtId="49" fontId="6" fillId="70" borderId="20" xfId="1037" applyNumberFormat="1" applyFont="1" applyFill="1" applyBorder="1" applyAlignment="1" applyProtection="1">
      <alignment vertical="center" wrapText="1"/>
      <protection locked="0"/>
    </xf>
    <xf numFmtId="49" fontId="6" fillId="0" borderId="19" xfId="890" applyNumberFormat="1" applyFont="1" applyFill="1" applyBorder="1" applyAlignment="1" applyProtection="1">
      <alignment vertical="center" wrapText="1"/>
      <protection locked="0"/>
    </xf>
    <xf numFmtId="49" fontId="7" fillId="0" borderId="19" xfId="1587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1587" applyNumberFormat="1" applyFont="1" applyFill="1" applyBorder="1" applyAlignment="1" applyProtection="1">
      <alignment horizontal="center" vertical="center" wrapText="1"/>
      <protection locked="0"/>
    </xf>
    <xf numFmtId="0" fontId="7" fillId="70" borderId="20" xfId="1304" applyFont="1" applyFill="1" applyBorder="1" applyAlignment="1" applyProtection="1">
      <alignment horizontal="center" vertical="center" wrapText="1"/>
      <protection locked="0"/>
    </xf>
    <xf numFmtId="49" fontId="7" fillId="70" borderId="21" xfId="1304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587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>
      <alignment horizontal="center" vertical="center"/>
    </xf>
    <xf numFmtId="49" fontId="7" fillId="70" borderId="19" xfId="890" applyNumberFormat="1" applyFont="1" applyFill="1" applyBorder="1" applyAlignment="1" applyProtection="1">
      <alignment horizontal="center" vertical="center"/>
      <protection locked="0"/>
    </xf>
    <xf numFmtId="49" fontId="7" fillId="70" borderId="21" xfId="1037" applyNumberFormat="1" applyFont="1" applyFill="1" applyBorder="1" applyAlignment="1" applyProtection="1">
      <alignment horizontal="center" vertical="center"/>
      <protection locked="0"/>
    </xf>
    <xf numFmtId="49" fontId="7" fillId="70" borderId="20" xfId="1037" applyNumberFormat="1" applyFont="1" applyFill="1" applyBorder="1" applyAlignment="1" applyProtection="1">
      <alignment horizontal="center" vertical="center"/>
      <protection locked="0"/>
    </xf>
    <xf numFmtId="0" fontId="7" fillId="0" borderId="19" xfId="1599" applyFont="1" applyFill="1" applyBorder="1" applyAlignment="1" applyProtection="1">
      <alignment horizontal="center" vertical="center"/>
      <protection locked="0"/>
    </xf>
    <xf numFmtId="49" fontId="7" fillId="70" borderId="21" xfId="949" applyNumberFormat="1" applyFont="1" applyFill="1" applyBorder="1" applyAlignment="1" applyProtection="1">
      <alignment horizontal="center" vertical="center" wrapText="1"/>
      <protection locked="0"/>
    </xf>
    <xf numFmtId="49" fontId="7" fillId="70" borderId="21" xfId="887" applyNumberFormat="1" applyFont="1" applyFill="1" applyBorder="1" applyAlignment="1" applyProtection="1">
      <alignment horizontal="center" vertical="center"/>
      <protection locked="0"/>
    </xf>
    <xf numFmtId="49" fontId="7" fillId="70" borderId="19" xfId="89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890" applyNumberFormat="1" applyFont="1" applyFill="1" applyBorder="1" applyAlignment="1" applyProtection="1">
      <alignment horizontal="center" vertical="center" wrapText="1"/>
      <protection locked="0"/>
    </xf>
    <xf numFmtId="0" fontId="7" fillId="70" borderId="21" xfId="82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826" applyNumberFormat="1" applyFont="1" applyFill="1" applyBorder="1" applyAlignment="1" applyProtection="1">
      <alignment horizontal="center" vertical="center" wrapText="1"/>
      <protection locked="0"/>
    </xf>
    <xf numFmtId="0" fontId="7" fillId="70" borderId="24" xfId="828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826" applyNumberFormat="1" applyFont="1" applyFill="1" applyBorder="1" applyAlignment="1" applyProtection="1">
      <alignment horizontal="center" vertical="center" wrapText="1"/>
      <protection locked="0"/>
    </xf>
    <xf numFmtId="0" fontId="7" fillId="71" borderId="19" xfId="826" applyNumberFormat="1" applyFont="1" applyFill="1" applyBorder="1" applyAlignment="1" applyProtection="1">
      <alignment horizontal="center" vertical="center" wrapText="1"/>
      <protection locked="0"/>
    </xf>
    <xf numFmtId="49" fontId="6" fillId="70" borderId="20" xfId="1585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1585" applyNumberFormat="1" applyFont="1" applyFill="1" applyBorder="1" applyAlignment="1" applyProtection="1">
      <alignment horizontal="left" vertical="center" wrapText="1"/>
      <protection locked="0"/>
    </xf>
    <xf numFmtId="49" fontId="7" fillId="70" borderId="20" xfId="1589" applyNumberFormat="1" applyFont="1" applyFill="1" applyBorder="1" applyAlignment="1" applyProtection="1">
      <alignment horizontal="center" vertical="center" wrapText="1"/>
      <protection locked="0"/>
    </xf>
    <xf numFmtId="0" fontId="7" fillId="70" borderId="20" xfId="1605" applyFont="1" applyFill="1" applyBorder="1" applyAlignment="1" applyProtection="1">
      <alignment horizontal="center" vertical="center"/>
      <protection locked="0"/>
    </xf>
    <xf numFmtId="0" fontId="7" fillId="0" borderId="25" xfId="1586" applyFont="1" applyFill="1" applyBorder="1" applyAlignment="1" applyProtection="1">
      <alignment horizontal="center" vertical="center" wrapText="1"/>
      <protection locked="0"/>
    </xf>
    <xf numFmtId="0" fontId="7" fillId="70" borderId="23" xfId="1304" applyFont="1" applyFill="1" applyBorder="1" applyAlignment="1" applyProtection="1">
      <alignment horizontal="center" vertical="center" wrapText="1"/>
      <protection locked="0"/>
    </xf>
    <xf numFmtId="0" fontId="19" fillId="70" borderId="19" xfId="1593" applyFont="1" applyFill="1" applyBorder="1" applyAlignment="1" applyProtection="1">
      <alignment horizontal="center" vertical="center" wrapText="1"/>
      <protection locked="0"/>
    </xf>
    <xf numFmtId="0" fontId="3" fillId="70" borderId="19" xfId="1602" applyFont="1" applyFill="1" applyBorder="1" applyAlignment="1" applyProtection="1">
      <alignment horizontal="center" vertical="center"/>
      <protection locked="0"/>
    </xf>
    <xf numFmtId="49" fontId="7" fillId="70" borderId="21" xfId="0" applyNumberFormat="1" applyFont="1" applyFill="1" applyBorder="1" applyAlignment="1" applyProtection="1">
      <alignment horizontal="center" vertical="center"/>
      <protection locked="0"/>
    </xf>
    <xf numFmtId="0" fontId="7" fillId="70" borderId="21" xfId="0" applyFont="1" applyFill="1" applyBorder="1" applyAlignment="1">
      <alignment horizontal="center" vertical="center"/>
    </xf>
    <xf numFmtId="49" fontId="7" fillId="72" borderId="21" xfId="1597" applyNumberFormat="1" applyFont="1" applyFill="1" applyBorder="1" applyAlignment="1" applyProtection="1">
      <alignment horizontal="center" vertical="center" wrapText="1"/>
      <protection locked="0"/>
    </xf>
    <xf numFmtId="0" fontId="7" fillId="70" borderId="21" xfId="0" applyFont="1" applyFill="1" applyBorder="1" applyAlignment="1" applyProtection="1">
      <alignment horizontal="center" vertical="center" wrapText="1"/>
      <protection locked="0"/>
    </xf>
    <xf numFmtId="0" fontId="7" fillId="70" borderId="21" xfId="826" applyNumberFormat="1" applyFont="1" applyFill="1" applyBorder="1" applyAlignment="1" applyProtection="1">
      <alignment horizontal="center" vertical="center" wrapText="1"/>
      <protection locked="0"/>
    </xf>
    <xf numFmtId="178" fontId="7" fillId="70" borderId="19" xfId="1590" applyNumberFormat="1" applyFont="1" applyFill="1" applyBorder="1" applyAlignment="1" applyProtection="1">
      <alignment horizontal="center" vertical="center" wrapText="1"/>
      <protection locked="0"/>
    </xf>
    <xf numFmtId="177" fontId="20" fillId="70" borderId="19" xfId="1590" applyNumberFormat="1" applyFont="1" applyFill="1" applyBorder="1" applyAlignment="1" applyProtection="1">
      <alignment horizontal="center" vertical="center" wrapText="1"/>
      <protection locked="0"/>
    </xf>
    <xf numFmtId="0" fontId="6" fillId="70" borderId="19" xfId="1590" applyFont="1" applyFill="1" applyBorder="1" applyAlignment="1" applyProtection="1">
      <alignment horizontal="center" vertical="center" wrapText="1"/>
      <protection locked="0"/>
    </xf>
    <xf numFmtId="1" fontId="7" fillId="70" borderId="19" xfId="1590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1590" applyFont="1" applyFill="1" applyBorder="1" applyAlignment="1" applyProtection="1">
      <alignment horizontal="center" vertical="center" wrapText="1"/>
      <protection locked="0"/>
    </xf>
    <xf numFmtId="0" fontId="9" fillId="70" borderId="0" xfId="1590" applyFont="1" applyFill="1" applyAlignment="1" applyProtection="1">
      <alignment vertical="center"/>
      <protection locked="0"/>
    </xf>
    <xf numFmtId="49" fontId="6" fillId="70" borderId="25" xfId="0" applyNumberFormat="1" applyFont="1" applyFill="1" applyBorder="1" applyAlignment="1">
      <alignment horizontal="left" vertical="center" wrapText="1"/>
    </xf>
    <xf numFmtId="49" fontId="7" fillId="70" borderId="21" xfId="0" applyNumberFormat="1" applyFont="1" applyFill="1" applyBorder="1" applyAlignment="1">
      <alignment horizontal="center" vertical="center"/>
    </xf>
    <xf numFmtId="0" fontId="7" fillId="70" borderId="19" xfId="1241" applyFont="1" applyFill="1" applyBorder="1" applyAlignment="1" applyProtection="1">
      <alignment horizontal="center" vertical="center"/>
      <protection locked="0"/>
    </xf>
    <xf numFmtId="0" fontId="41" fillId="0" borderId="21" xfId="1593" applyFont="1" applyFill="1" applyBorder="1" applyAlignment="1" applyProtection="1">
      <alignment horizontal="center" vertical="center" wrapText="1"/>
      <protection locked="0"/>
    </xf>
    <xf numFmtId="0" fontId="7" fillId="70" borderId="28" xfId="886" applyNumberFormat="1" applyFont="1" applyFill="1" applyBorder="1" applyAlignment="1" applyProtection="1">
      <alignment horizontal="center" vertical="center"/>
      <protection locked="0"/>
    </xf>
    <xf numFmtId="0" fontId="7" fillId="0" borderId="21" xfId="1600" applyFont="1" applyFill="1" applyBorder="1" applyAlignment="1" applyProtection="1">
      <alignment horizontal="center" vertical="center"/>
      <protection locked="0"/>
    </xf>
    <xf numFmtId="49" fontId="7" fillId="0" borderId="21" xfId="1246" applyNumberFormat="1" applyFont="1" applyFill="1" applyBorder="1" applyAlignment="1">
      <alignment horizontal="center" vertical="center" wrapText="1"/>
      <protection/>
    </xf>
    <xf numFmtId="0" fontId="6" fillId="0" borderId="21" xfId="1600" applyFont="1" applyFill="1" applyBorder="1" applyAlignment="1" applyProtection="1">
      <alignment vertical="center" wrapText="1"/>
      <protection locked="0"/>
    </xf>
    <xf numFmtId="0" fontId="6" fillId="70" borderId="21" xfId="1585" applyFont="1" applyFill="1" applyBorder="1" applyAlignment="1">
      <alignment horizontal="left" vertical="center" wrapText="1"/>
      <protection/>
    </xf>
    <xf numFmtId="0" fontId="5" fillId="71" borderId="21" xfId="1597" applyFont="1" applyFill="1" applyBorder="1" applyAlignment="1" applyProtection="1">
      <alignment horizontal="center" vertical="center" textRotation="90" wrapText="1"/>
      <protection locked="0"/>
    </xf>
    <xf numFmtId="177" fontId="11" fillId="71" borderId="21" xfId="1593" applyNumberFormat="1" applyFont="1" applyFill="1" applyBorder="1" applyAlignment="1" applyProtection="1">
      <alignment horizontal="center" vertical="center" wrapText="1"/>
      <protection locked="0"/>
    </xf>
    <xf numFmtId="0" fontId="11" fillId="71" borderId="21" xfId="1593" applyFont="1" applyFill="1" applyBorder="1" applyAlignment="1" applyProtection="1">
      <alignment horizontal="center" vertical="center" textRotation="90" wrapText="1"/>
      <protection locked="0"/>
    </xf>
    <xf numFmtId="1" fontId="11" fillId="71" borderId="21" xfId="1593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1" xfId="1225" applyFont="1" applyFill="1" applyBorder="1" applyAlignment="1" applyProtection="1">
      <alignment horizontal="center" vertical="center" wrapText="1"/>
      <protection locked="0"/>
    </xf>
    <xf numFmtId="2" fontId="11" fillId="0" borderId="21" xfId="1590" applyNumberFormat="1" applyFont="1" applyFill="1" applyBorder="1" applyAlignment="1" applyProtection="1">
      <alignment horizontal="center" vertical="center" wrapText="1"/>
      <protection locked="0"/>
    </xf>
    <xf numFmtId="177" fontId="46" fillId="0" borderId="21" xfId="159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590" applyFont="1" applyFill="1" applyBorder="1" applyAlignment="1" applyProtection="1">
      <alignment horizontal="center" vertical="center" wrapText="1"/>
      <protection locked="0"/>
    </xf>
    <xf numFmtId="2" fontId="5" fillId="0" borderId="21" xfId="1590" applyNumberFormat="1" applyFont="1" applyFill="1" applyBorder="1" applyAlignment="1" applyProtection="1">
      <alignment horizontal="center" vertical="center" wrapText="1"/>
      <protection locked="0"/>
    </xf>
    <xf numFmtId="178" fontId="11" fillId="0" borderId="21" xfId="1590" applyNumberFormat="1" applyFont="1" applyFill="1" applyBorder="1" applyAlignment="1" applyProtection="1">
      <alignment horizontal="center" vertical="center" wrapText="1"/>
      <protection locked="0"/>
    </xf>
    <xf numFmtId="177" fontId="20" fillId="0" borderId="21" xfId="159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463" applyFont="1" applyFill="1">
      <alignment/>
      <protection/>
    </xf>
    <xf numFmtId="0" fontId="3" fillId="0" borderId="0" xfId="1591" applyNumberFormat="1" applyFont="1" applyFill="1" applyBorder="1" applyAlignment="1" applyProtection="1">
      <alignment horizontal="center" vertical="center"/>
      <protection locked="0"/>
    </xf>
    <xf numFmtId="0" fontId="3" fillId="0" borderId="0" xfId="1591" applyNumberFormat="1" applyFont="1" applyFill="1" applyBorder="1" applyAlignment="1" applyProtection="1">
      <alignment vertical="center"/>
      <protection locked="0"/>
    </xf>
    <xf numFmtId="0" fontId="3" fillId="0" borderId="0" xfId="1601" applyFont="1" applyFill="1" applyAlignment="1" applyProtection="1">
      <alignment horizontal="left" vertical="center"/>
      <protection locked="0"/>
    </xf>
    <xf numFmtId="1" fontId="3" fillId="0" borderId="0" xfId="1591" applyNumberFormat="1" applyFont="1" applyAlignment="1" applyProtection="1">
      <alignment vertical="center"/>
      <protection locked="0"/>
    </xf>
    <xf numFmtId="177" fontId="3" fillId="0" borderId="0" xfId="1591" applyNumberFormat="1" applyFont="1" applyAlignment="1" applyProtection="1">
      <alignment vertical="center"/>
      <protection locked="0"/>
    </xf>
    <xf numFmtId="0" fontId="3" fillId="0" borderId="0" xfId="1591" applyFont="1" applyAlignment="1" applyProtection="1">
      <alignment vertical="center"/>
      <protection locked="0"/>
    </xf>
    <xf numFmtId="177" fontId="45" fillId="0" borderId="0" xfId="1591" applyNumberFormat="1" applyFont="1" applyBorder="1" applyAlignment="1" applyProtection="1">
      <alignment horizontal="center" vertical="center" wrapText="1"/>
      <protection locked="0"/>
    </xf>
    <xf numFmtId="0" fontId="3" fillId="0" borderId="0" xfId="1463" applyFont="1">
      <alignment/>
      <protection/>
    </xf>
    <xf numFmtId="178" fontId="2" fillId="0" borderId="0" xfId="1463" applyNumberFormat="1">
      <alignment/>
      <protection/>
    </xf>
    <xf numFmtId="0" fontId="2" fillId="0" borderId="0" xfId="1463">
      <alignment/>
      <protection/>
    </xf>
    <xf numFmtId="49" fontId="7" fillId="70" borderId="21" xfId="835" applyNumberFormat="1" applyFont="1" applyFill="1" applyBorder="1" applyAlignment="1" applyProtection="1">
      <alignment horizontal="center" vertical="center"/>
      <protection locked="0"/>
    </xf>
    <xf numFmtId="49" fontId="6" fillId="0" borderId="21" xfId="885" applyNumberFormat="1" applyFont="1" applyFill="1" applyBorder="1" applyAlignment="1" applyProtection="1">
      <alignment vertical="center" wrapText="1"/>
      <protection locked="0"/>
    </xf>
    <xf numFmtId="49" fontId="6" fillId="70" borderId="21" xfId="1588" applyNumberFormat="1" applyFont="1" applyFill="1" applyBorder="1" applyAlignment="1" applyProtection="1">
      <alignment horizontal="left" vertical="center" wrapText="1"/>
      <protection locked="0"/>
    </xf>
    <xf numFmtId="0" fontId="6" fillId="70" borderId="20" xfId="0" applyFont="1" applyFill="1" applyBorder="1" applyAlignment="1">
      <alignment vertical="center" wrapText="1"/>
    </xf>
    <xf numFmtId="49" fontId="7" fillId="70" borderId="19" xfId="1585" applyNumberFormat="1" applyFont="1" applyFill="1" applyBorder="1" applyAlignment="1" applyProtection="1">
      <alignment horizontal="left" vertical="center" wrapText="1"/>
      <protection locked="0"/>
    </xf>
    <xf numFmtId="0" fontId="11" fillId="72" borderId="19" xfId="826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1279" applyFont="1" applyFill="1" applyBorder="1" applyAlignment="1" applyProtection="1">
      <alignment horizontal="center" vertical="center" wrapText="1"/>
      <protection locked="0"/>
    </xf>
    <xf numFmtId="49" fontId="7" fillId="70" borderId="19" xfId="1587" applyNumberFormat="1" applyFont="1" applyFill="1" applyBorder="1" applyAlignment="1" applyProtection="1">
      <alignment horizontal="center" vertical="center"/>
      <protection locked="0"/>
    </xf>
    <xf numFmtId="49" fontId="6" fillId="70" borderId="20" xfId="885" applyNumberFormat="1" applyFont="1" applyFill="1" applyBorder="1" applyAlignment="1" applyProtection="1">
      <alignment vertical="center" wrapText="1"/>
      <protection locked="0"/>
    </xf>
    <xf numFmtId="0" fontId="11" fillId="70" borderId="19" xfId="1587" applyFont="1" applyFill="1" applyBorder="1" applyAlignment="1" applyProtection="1">
      <alignment horizontal="center" vertical="center" wrapText="1"/>
      <protection locked="0"/>
    </xf>
    <xf numFmtId="0" fontId="65" fillId="70" borderId="21" xfId="1279" applyFont="1" applyFill="1" applyBorder="1" applyAlignment="1" applyProtection="1">
      <alignment horizontal="center" vertical="center" wrapText="1"/>
      <protection locked="0"/>
    </xf>
    <xf numFmtId="49" fontId="7" fillId="70" borderId="20" xfId="1587" applyNumberFormat="1" applyFont="1" applyFill="1" applyBorder="1" applyAlignment="1" applyProtection="1">
      <alignment horizontal="center" vertical="center"/>
      <protection locked="0"/>
    </xf>
    <xf numFmtId="0" fontId="7" fillId="70" borderId="19" xfId="1241" applyNumberFormat="1" applyFont="1" applyFill="1" applyBorder="1" applyAlignment="1">
      <alignment horizontal="center" vertical="center" wrapText="1"/>
      <protection/>
    </xf>
    <xf numFmtId="49" fontId="6" fillId="70" borderId="26" xfId="887" applyNumberFormat="1" applyFont="1" applyFill="1" applyBorder="1" applyAlignment="1" applyProtection="1">
      <alignment vertical="center" wrapText="1"/>
      <protection locked="0"/>
    </xf>
    <xf numFmtId="0" fontId="6" fillId="70" borderId="19" xfId="1597" applyFont="1" applyFill="1" applyBorder="1" applyAlignment="1" applyProtection="1">
      <alignment horizontal="left" vertical="center" wrapText="1"/>
      <protection locked="0"/>
    </xf>
    <xf numFmtId="49" fontId="7" fillId="70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70" borderId="19" xfId="1598" applyFont="1" applyFill="1" applyBorder="1" applyAlignment="1" applyProtection="1">
      <alignment horizontal="center" vertical="center" textRotation="90" wrapText="1"/>
      <protection locked="0"/>
    </xf>
    <xf numFmtId="0" fontId="0" fillId="70" borderId="0" xfId="0" applyFill="1" applyAlignment="1">
      <alignment/>
    </xf>
    <xf numFmtId="0" fontId="7" fillId="70" borderId="19" xfId="1598" applyNumberFormat="1" applyFont="1" applyFill="1" applyBorder="1" applyAlignment="1" applyProtection="1">
      <alignment horizontal="center" vertical="center"/>
      <protection locked="0"/>
    </xf>
    <xf numFmtId="0" fontId="15" fillId="70" borderId="19" xfId="1598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1598" applyNumberFormat="1" applyFont="1" applyFill="1" applyBorder="1" applyAlignment="1" applyProtection="1">
      <alignment horizontal="center" vertical="center"/>
      <protection locked="0"/>
    </xf>
    <xf numFmtId="49" fontId="11" fillId="70" borderId="19" xfId="1226" applyNumberFormat="1" applyFont="1" applyFill="1" applyBorder="1" applyAlignment="1">
      <alignment horizontal="center" vertical="center" wrapText="1"/>
      <protection/>
    </xf>
    <xf numFmtId="49" fontId="7" fillId="0" borderId="20" xfId="1587" applyNumberFormat="1" applyFont="1" applyFill="1" applyBorder="1" applyAlignment="1" applyProtection="1">
      <alignment horizontal="center" vertical="center" wrapText="1"/>
      <protection locked="0"/>
    </xf>
    <xf numFmtId="49" fontId="7" fillId="70" borderId="23" xfId="0" applyNumberFormat="1" applyFont="1" applyFill="1" applyBorder="1" applyAlignment="1">
      <alignment horizontal="center" vertical="center"/>
    </xf>
    <xf numFmtId="0" fontId="7" fillId="70" borderId="25" xfId="1241" applyNumberFormat="1" applyFont="1" applyFill="1" applyBorder="1" applyAlignment="1">
      <alignment horizontal="center" vertical="center" wrapText="1"/>
      <protection/>
    </xf>
    <xf numFmtId="0" fontId="7" fillId="70" borderId="19" xfId="1597" applyFont="1" applyFill="1" applyBorder="1" applyAlignment="1" applyProtection="1">
      <alignment horizontal="center" vertical="center"/>
      <protection locked="0"/>
    </xf>
    <xf numFmtId="49" fontId="7" fillId="70" borderId="19" xfId="909" applyNumberFormat="1" applyFont="1" applyFill="1" applyBorder="1" applyAlignment="1" applyProtection="1">
      <alignment horizontal="center" vertical="center" wrapText="1"/>
      <protection locked="0"/>
    </xf>
    <xf numFmtId="0" fontId="7" fillId="70" borderId="21" xfId="1594" applyNumberFormat="1" applyFont="1" applyFill="1" applyBorder="1" applyAlignment="1" applyProtection="1">
      <alignment horizontal="center" vertical="center" wrapText="1"/>
      <protection locked="0"/>
    </xf>
    <xf numFmtId="0" fontId="7" fillId="70" borderId="21" xfId="1600" applyNumberFormat="1" applyFont="1" applyFill="1" applyBorder="1" applyAlignment="1" applyProtection="1">
      <alignment horizontal="center" vertical="center" wrapText="1"/>
      <protection locked="0"/>
    </xf>
    <xf numFmtId="0" fontId="7" fillId="70" borderId="27" xfId="1600" applyFont="1" applyFill="1" applyBorder="1" applyAlignment="1" applyProtection="1">
      <alignment horizontal="center" vertical="center"/>
      <protection locked="0"/>
    </xf>
    <xf numFmtId="49" fontId="7" fillId="70" borderId="25" xfId="1246" applyNumberFormat="1" applyFont="1" applyFill="1" applyBorder="1" applyAlignment="1">
      <alignment horizontal="center" vertical="center" wrapText="1"/>
      <protection/>
    </xf>
    <xf numFmtId="49" fontId="7" fillId="70" borderId="28" xfId="887" applyNumberFormat="1" applyFont="1" applyFill="1" applyBorder="1" applyAlignment="1" applyProtection="1">
      <alignment horizontal="center" vertical="center"/>
      <protection locked="0"/>
    </xf>
    <xf numFmtId="0" fontId="11" fillId="0" borderId="19" xfId="1279" applyFont="1" applyFill="1" applyBorder="1" applyAlignment="1" applyProtection="1">
      <alignment horizontal="center" vertical="center" wrapText="1"/>
      <protection locked="0"/>
    </xf>
    <xf numFmtId="49" fontId="7" fillId="70" borderId="23" xfId="887" applyNumberFormat="1" applyFont="1" applyFill="1" applyBorder="1" applyAlignment="1" applyProtection="1">
      <alignment horizontal="center" vertical="center" wrapText="1"/>
      <protection locked="0"/>
    </xf>
    <xf numFmtId="49" fontId="7" fillId="70" borderId="21" xfId="1428" applyNumberFormat="1" applyFont="1" applyFill="1" applyBorder="1" applyAlignment="1">
      <alignment horizontal="center" vertical="center" wrapText="1"/>
      <protection/>
    </xf>
    <xf numFmtId="0" fontId="6" fillId="70" borderId="21" xfId="1603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885" applyNumberFormat="1" applyFont="1" applyFill="1" applyBorder="1" applyAlignment="1" applyProtection="1">
      <alignment vertical="center" wrapText="1"/>
      <protection locked="0"/>
    </xf>
    <xf numFmtId="49" fontId="6" fillId="70" borderId="20" xfId="0" applyNumberFormat="1" applyFont="1" applyFill="1" applyBorder="1" applyAlignment="1">
      <alignment horizontal="left" vertical="center" wrapText="1"/>
    </xf>
    <xf numFmtId="0" fontId="11" fillId="0" borderId="19" xfId="1587" applyFont="1" applyFill="1" applyBorder="1" applyAlignment="1" applyProtection="1">
      <alignment horizontal="center" vertical="center" wrapText="1"/>
      <protection locked="0"/>
    </xf>
    <xf numFmtId="0" fontId="7" fillId="70" borderId="25" xfId="1586" applyFont="1" applyFill="1" applyBorder="1" applyAlignment="1" applyProtection="1">
      <alignment horizontal="center" vertical="center" wrapText="1"/>
      <protection locked="0"/>
    </xf>
    <xf numFmtId="0" fontId="6" fillId="70" borderId="21" xfId="1600" applyFont="1" applyFill="1" applyBorder="1" applyAlignment="1" applyProtection="1">
      <alignment vertical="center" wrapText="1"/>
      <protection locked="0"/>
    </xf>
    <xf numFmtId="49" fontId="5" fillId="0" borderId="19" xfId="1587" applyNumberFormat="1" applyFont="1" applyFill="1" applyBorder="1" applyAlignment="1" applyProtection="1">
      <alignment horizontal="left" vertical="center" wrapText="1"/>
      <protection locked="0"/>
    </xf>
    <xf numFmtId="49" fontId="7" fillId="70" borderId="20" xfId="1241" applyNumberFormat="1" applyFont="1" applyFill="1" applyBorder="1" applyAlignment="1">
      <alignment horizontal="center" vertical="center" wrapText="1"/>
      <protection/>
    </xf>
    <xf numFmtId="49" fontId="6" fillId="70" borderId="21" xfId="885" applyNumberFormat="1" applyFont="1" applyFill="1" applyBorder="1" applyAlignment="1" applyProtection="1">
      <alignment vertical="center" wrapText="1"/>
      <protection locked="0"/>
    </xf>
    <xf numFmtId="49" fontId="6" fillId="70" borderId="26" xfId="1587" applyNumberFormat="1" applyFont="1" applyFill="1" applyBorder="1" applyAlignment="1" applyProtection="1">
      <alignment horizontal="left" vertical="center" wrapText="1"/>
      <protection locked="0"/>
    </xf>
    <xf numFmtId="0" fontId="7" fillId="70" borderId="20" xfId="828" applyNumberFormat="1" applyFont="1" applyFill="1" applyBorder="1" applyAlignment="1" applyProtection="1">
      <alignment horizontal="center" vertical="center" wrapText="1"/>
      <protection locked="0"/>
    </xf>
    <xf numFmtId="0" fontId="65" fillId="70" borderId="19" xfId="1279" applyFont="1" applyFill="1" applyBorder="1" applyAlignment="1" applyProtection="1">
      <alignment horizontal="center" vertical="center" wrapText="1"/>
      <protection locked="0"/>
    </xf>
    <xf numFmtId="0" fontId="7" fillId="72" borderId="19" xfId="826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599" applyFont="1" applyFill="1" applyBorder="1" applyAlignment="1" applyProtection="1">
      <alignment horizontal="center" vertical="center"/>
      <protection locked="0"/>
    </xf>
    <xf numFmtId="49" fontId="7" fillId="70" borderId="20" xfId="1586" applyNumberFormat="1" applyFont="1" applyFill="1" applyBorder="1" applyAlignment="1" applyProtection="1">
      <alignment horizontal="center" vertical="center"/>
      <protection locked="0"/>
    </xf>
    <xf numFmtId="49" fontId="7" fillId="70" borderId="21" xfId="1586" applyNumberFormat="1" applyFont="1" applyFill="1" applyBorder="1" applyAlignment="1" applyProtection="1">
      <alignment horizontal="center" vertical="center"/>
      <protection locked="0"/>
    </xf>
    <xf numFmtId="0" fontId="6" fillId="70" borderId="19" xfId="0" applyFont="1" applyFill="1" applyBorder="1" applyAlignment="1">
      <alignment vertical="center" wrapText="1"/>
    </xf>
    <xf numFmtId="49" fontId="6" fillId="70" borderId="20" xfId="887" applyNumberFormat="1" applyFont="1" applyFill="1" applyBorder="1" applyAlignment="1" applyProtection="1">
      <alignment vertical="center" wrapText="1"/>
      <protection locked="0"/>
    </xf>
    <xf numFmtId="49" fontId="6" fillId="70" borderId="26" xfId="1037" applyNumberFormat="1" applyFont="1" applyFill="1" applyBorder="1" applyAlignment="1" applyProtection="1">
      <alignment vertical="center" wrapText="1"/>
      <protection locked="0"/>
    </xf>
    <xf numFmtId="0" fontId="7" fillId="70" borderId="19" xfId="1587" applyFont="1" applyFill="1" applyBorder="1" applyAlignment="1" applyProtection="1">
      <alignment horizontal="center" vertical="center" wrapText="1"/>
      <protection locked="0"/>
    </xf>
    <xf numFmtId="0" fontId="7" fillId="70" borderId="21" xfId="1586" applyFont="1" applyFill="1" applyBorder="1" applyAlignment="1" applyProtection="1">
      <alignment horizontal="center" vertical="center" wrapText="1"/>
      <protection locked="0"/>
    </xf>
    <xf numFmtId="49" fontId="6" fillId="70" borderId="20" xfId="1588" applyNumberFormat="1" applyFont="1" applyFill="1" applyBorder="1" applyAlignment="1" applyProtection="1">
      <alignment horizontal="left" vertical="center" wrapText="1"/>
      <protection locked="0"/>
    </xf>
    <xf numFmtId="49" fontId="6" fillId="70" borderId="19" xfId="1588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1241" applyNumberFormat="1" applyFont="1" applyFill="1" applyBorder="1" applyAlignment="1">
      <alignment horizontal="center" vertical="center" wrapText="1"/>
      <protection/>
    </xf>
    <xf numFmtId="49" fontId="6" fillId="70" borderId="20" xfId="890" applyNumberFormat="1" applyFont="1" applyFill="1" applyBorder="1" applyAlignment="1" applyProtection="1">
      <alignment vertical="center" wrapText="1"/>
      <protection locked="0"/>
    </xf>
    <xf numFmtId="0" fontId="7" fillId="72" borderId="21" xfId="826" applyNumberFormat="1" applyFont="1" applyFill="1" applyBorder="1" applyAlignment="1" applyProtection="1">
      <alignment horizontal="center" vertical="center" wrapText="1"/>
      <protection locked="0"/>
    </xf>
    <xf numFmtId="0" fontId="65" fillId="0" borderId="19" xfId="1279" applyFont="1" applyFill="1" applyBorder="1" applyAlignment="1" applyProtection="1">
      <alignment horizontal="center" vertical="center" wrapText="1"/>
      <protection locked="0"/>
    </xf>
    <xf numFmtId="49" fontId="7" fillId="70" borderId="19" xfId="0" applyNumberFormat="1" applyFont="1" applyFill="1" applyBorder="1" applyAlignment="1">
      <alignment horizontal="center" vertical="center"/>
    </xf>
    <xf numFmtId="49" fontId="7" fillId="72" borderId="19" xfId="1597" applyNumberFormat="1" applyFont="1" applyFill="1" applyBorder="1" applyAlignment="1" applyProtection="1">
      <alignment horizontal="center" vertical="center" wrapText="1"/>
      <protection locked="0"/>
    </xf>
    <xf numFmtId="0" fontId="6" fillId="72" borderId="19" xfId="1597" applyFont="1" applyFill="1" applyBorder="1" applyAlignment="1" applyProtection="1">
      <alignment horizontal="left" vertical="center" wrapText="1"/>
      <protection locked="0"/>
    </xf>
    <xf numFmtId="0" fontId="7" fillId="70" borderId="19" xfId="0" applyFont="1" applyFill="1" applyBorder="1" applyAlignment="1">
      <alignment horizontal="center" vertical="center"/>
    </xf>
    <xf numFmtId="49" fontId="7" fillId="70" borderId="19" xfId="0" applyNumberFormat="1" applyFont="1" applyFill="1" applyBorder="1" applyAlignment="1" applyProtection="1">
      <alignment horizontal="center" vertical="center"/>
      <protection locked="0"/>
    </xf>
    <xf numFmtId="49" fontId="6" fillId="70" borderId="26" xfId="0" applyNumberFormat="1" applyFont="1" applyFill="1" applyBorder="1" applyAlignment="1">
      <alignment horizontal="left" vertical="center" wrapText="1"/>
    </xf>
    <xf numFmtId="0" fontId="6" fillId="70" borderId="21" xfId="0" applyFont="1" applyFill="1" applyBorder="1" applyAlignment="1">
      <alignment vertical="center" wrapText="1"/>
    </xf>
    <xf numFmtId="49" fontId="7" fillId="70" borderId="21" xfId="1587" applyNumberFormat="1" applyFont="1" applyFill="1" applyBorder="1" applyAlignment="1" applyProtection="1">
      <alignment horizontal="center" vertical="center"/>
      <protection locked="0"/>
    </xf>
    <xf numFmtId="0" fontId="7" fillId="70" borderId="23" xfId="1599" applyFont="1" applyFill="1" applyBorder="1" applyAlignment="1" applyProtection="1">
      <alignment horizontal="center" vertical="center"/>
      <protection locked="0"/>
    </xf>
    <xf numFmtId="0" fontId="7" fillId="70" borderId="25" xfId="1587" applyFont="1" applyFill="1" applyBorder="1" applyAlignment="1" applyProtection="1">
      <alignment horizontal="center" vertical="center" wrapText="1"/>
      <protection locked="0"/>
    </xf>
    <xf numFmtId="49" fontId="6" fillId="70" borderId="19" xfId="885" applyNumberFormat="1" applyFont="1" applyFill="1" applyBorder="1" applyAlignment="1" applyProtection="1">
      <alignment vertical="center" wrapText="1"/>
      <protection locked="0"/>
    </xf>
    <xf numFmtId="49" fontId="7" fillId="70" borderId="19" xfId="1586" applyNumberFormat="1" applyFont="1" applyFill="1" applyBorder="1" applyAlignment="1" applyProtection="1">
      <alignment horizontal="center" vertical="center"/>
      <protection locked="0"/>
    </xf>
    <xf numFmtId="0" fontId="7" fillId="70" borderId="21" xfId="1279" applyFont="1" applyFill="1" applyBorder="1" applyAlignment="1" applyProtection="1">
      <alignment horizontal="center" vertical="center" wrapText="1"/>
      <protection locked="0"/>
    </xf>
    <xf numFmtId="49" fontId="6" fillId="70" borderId="21" xfId="890" applyNumberFormat="1" applyFont="1" applyFill="1" applyBorder="1" applyAlignment="1" applyProtection="1">
      <alignment vertical="center" wrapText="1"/>
      <protection locked="0"/>
    </xf>
    <xf numFmtId="0" fontId="7" fillId="70" borderId="21" xfId="1597" applyFont="1" applyFill="1" applyBorder="1" applyAlignment="1" applyProtection="1">
      <alignment horizontal="center" vertical="center"/>
      <protection locked="0"/>
    </xf>
    <xf numFmtId="49" fontId="7" fillId="70" borderId="21" xfId="909" applyNumberFormat="1" applyFont="1" applyFill="1" applyBorder="1" applyAlignment="1" applyProtection="1">
      <alignment horizontal="center" vertical="center" wrapText="1"/>
      <protection locked="0"/>
    </xf>
    <xf numFmtId="49" fontId="7" fillId="70" borderId="21" xfId="1587" applyNumberFormat="1" applyFont="1" applyFill="1" applyBorder="1" applyAlignment="1" applyProtection="1">
      <alignment horizontal="center" vertical="center" wrapText="1"/>
      <protection locked="0"/>
    </xf>
    <xf numFmtId="0" fontId="6" fillId="70" borderId="25" xfId="0" applyFont="1" applyFill="1" applyBorder="1" applyAlignment="1">
      <alignment vertical="center" wrapText="1"/>
    </xf>
    <xf numFmtId="0" fontId="7" fillId="70" borderId="21" xfId="1587" applyFont="1" applyFill="1" applyBorder="1" applyAlignment="1" applyProtection="1">
      <alignment horizontal="center" vertical="center" wrapText="1"/>
      <protection locked="0"/>
    </xf>
    <xf numFmtId="0" fontId="3" fillId="0" borderId="26" xfId="1590" applyNumberFormat="1" applyFont="1" applyFill="1" applyBorder="1" applyAlignment="1" applyProtection="1">
      <alignment vertical="center"/>
      <protection locked="0"/>
    </xf>
    <xf numFmtId="0" fontId="3" fillId="0" borderId="29" xfId="1590" applyNumberFormat="1" applyFont="1" applyFill="1" applyBorder="1" applyAlignment="1" applyProtection="1">
      <alignment vertical="center" wrapText="1"/>
      <protection locked="0"/>
    </xf>
    <xf numFmtId="0" fontId="3" fillId="0" borderId="29" xfId="1590" applyNumberFormat="1" applyFont="1" applyFill="1" applyBorder="1" applyAlignment="1" applyProtection="1">
      <alignment vertical="center"/>
      <protection locked="0"/>
    </xf>
    <xf numFmtId="0" fontId="3" fillId="0" borderId="21" xfId="1590" applyNumberFormat="1" applyFont="1" applyFill="1" applyBorder="1" applyAlignment="1" applyProtection="1">
      <alignment vertical="center"/>
      <protection locked="0"/>
    </xf>
    <xf numFmtId="49" fontId="6" fillId="70" borderId="19" xfId="1585" applyNumberFormat="1" applyFont="1" applyFill="1" applyBorder="1" applyAlignment="1" applyProtection="1">
      <alignment horizontal="left" vertical="center" wrapText="1"/>
      <protection locked="0"/>
    </xf>
    <xf numFmtId="0" fontId="7" fillId="70" borderId="19" xfId="1585" applyFont="1" applyFill="1" applyBorder="1" applyAlignment="1" applyProtection="1">
      <alignment horizontal="center" vertical="center" wrapText="1"/>
      <protection locked="0"/>
    </xf>
    <xf numFmtId="0" fontId="7" fillId="7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1597" applyFont="1" applyFill="1" applyBorder="1" applyAlignment="1" applyProtection="1">
      <alignment horizontal="left" vertical="center" wrapText="1"/>
      <protection locked="0"/>
    </xf>
    <xf numFmtId="0" fontId="8" fillId="0" borderId="19" xfId="1293" applyFont="1" applyBorder="1">
      <alignment/>
      <protection/>
    </xf>
    <xf numFmtId="0" fontId="7" fillId="70" borderId="19" xfId="1428" applyNumberFormat="1" applyFont="1" applyFill="1" applyBorder="1" applyAlignment="1" applyProtection="1">
      <alignment horizontal="center" vertical="center" wrapText="1"/>
      <protection locked="0"/>
    </xf>
    <xf numFmtId="49" fontId="7" fillId="70" borderId="19" xfId="835" applyNumberFormat="1" applyFont="1" applyFill="1" applyBorder="1" applyAlignment="1" applyProtection="1">
      <alignment horizontal="center" vertical="center"/>
      <protection locked="0"/>
    </xf>
    <xf numFmtId="49" fontId="7" fillId="70" borderId="19" xfId="1428" applyNumberFormat="1" applyFont="1" applyFill="1" applyBorder="1" applyAlignment="1">
      <alignment horizontal="center" vertical="center" wrapText="1"/>
      <protection/>
    </xf>
    <xf numFmtId="0" fontId="7" fillId="70" borderId="19" xfId="886" applyNumberFormat="1" applyFont="1" applyFill="1" applyBorder="1" applyAlignment="1" applyProtection="1">
      <alignment horizontal="center" vertical="center"/>
      <protection locked="0"/>
    </xf>
    <xf numFmtId="49" fontId="7" fillId="70" borderId="19" xfId="0" applyNumberFormat="1" applyFont="1" applyFill="1" applyBorder="1" applyAlignment="1">
      <alignment horizontal="center" vertical="center" wrapText="1"/>
    </xf>
    <xf numFmtId="49" fontId="7" fillId="70" borderId="19" xfId="1304" applyNumberFormat="1" applyFont="1" applyFill="1" applyBorder="1" applyAlignment="1" applyProtection="1">
      <alignment horizontal="center" vertical="center" wrapText="1"/>
      <protection locked="0"/>
    </xf>
    <xf numFmtId="0" fontId="6" fillId="70" borderId="19" xfId="1600" applyFont="1" applyFill="1" applyBorder="1" applyAlignment="1" applyProtection="1">
      <alignment vertical="center" wrapText="1"/>
      <protection locked="0"/>
    </xf>
    <xf numFmtId="49" fontId="6" fillId="70" borderId="19" xfId="0" applyNumberFormat="1" applyFont="1" applyFill="1" applyBorder="1" applyAlignment="1">
      <alignment horizontal="left" vertical="center" wrapText="1"/>
    </xf>
    <xf numFmtId="49" fontId="6" fillId="70" borderId="19" xfId="1037" applyNumberFormat="1" applyFont="1" applyFill="1" applyBorder="1" applyAlignment="1" applyProtection="1">
      <alignment vertical="center" wrapText="1"/>
      <protection locked="0"/>
    </xf>
    <xf numFmtId="49" fontId="7" fillId="70" borderId="19" xfId="0" applyNumberFormat="1" applyFont="1" applyFill="1" applyBorder="1" applyAlignment="1" applyProtection="1">
      <alignment horizontal="left" vertical="center" wrapText="1"/>
      <protection locked="0"/>
    </xf>
    <xf numFmtId="0" fontId="7" fillId="70" borderId="20" xfId="1585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0" fontId="7" fillId="0" borderId="0" xfId="1590" applyFont="1" applyAlignment="1" applyProtection="1">
      <alignment vertical="center"/>
      <protection locked="0"/>
    </xf>
    <xf numFmtId="0" fontId="7" fillId="0" borderId="19" xfId="1605" applyFont="1" applyFill="1" applyBorder="1" applyAlignment="1" applyProtection="1">
      <alignment horizontal="center" vertical="center"/>
      <protection locked="0"/>
    </xf>
    <xf numFmtId="49" fontId="7" fillId="70" borderId="19" xfId="1589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304" applyFont="1" applyFill="1" applyBorder="1" applyAlignment="1" applyProtection="1">
      <alignment horizontal="center" vertical="center" wrapText="1"/>
      <protection locked="0"/>
    </xf>
    <xf numFmtId="49" fontId="7" fillId="70" borderId="19" xfId="1605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605" applyFont="1" applyFill="1" applyBorder="1" applyAlignment="1" applyProtection="1">
      <alignment horizontal="center" vertical="center"/>
      <protection locked="0"/>
    </xf>
    <xf numFmtId="0" fontId="7" fillId="70" borderId="19" xfId="828" applyNumberFormat="1" applyFont="1" applyFill="1" applyBorder="1" applyAlignment="1" applyProtection="1">
      <alignment horizontal="center" vertical="center" wrapText="1"/>
      <protection locked="0"/>
    </xf>
    <xf numFmtId="0" fontId="7" fillId="70" borderId="19" xfId="1279" applyFont="1" applyFill="1" applyBorder="1" applyAlignment="1" applyProtection="1">
      <alignment horizontal="center" vertical="center" wrapText="1"/>
      <protection locked="0"/>
    </xf>
    <xf numFmtId="0" fontId="7" fillId="70" borderId="19" xfId="1600" applyFont="1" applyFill="1" applyBorder="1" applyAlignment="1" applyProtection="1">
      <alignment horizontal="center" vertical="center"/>
      <protection locked="0"/>
    </xf>
    <xf numFmtId="49" fontId="7" fillId="70" borderId="19" xfId="1246" applyNumberFormat="1" applyFont="1" applyFill="1" applyBorder="1" applyAlignment="1">
      <alignment horizontal="center" vertical="center" wrapText="1"/>
      <protection/>
    </xf>
    <xf numFmtId="49" fontId="7" fillId="70" borderId="19" xfId="1037" applyNumberFormat="1" applyFont="1" applyFill="1" applyBorder="1" applyAlignment="1" applyProtection="1">
      <alignment horizontal="center" vertical="center"/>
      <protection locked="0"/>
    </xf>
    <xf numFmtId="0" fontId="7" fillId="0" borderId="19" xfId="1279" applyFont="1" applyFill="1" applyBorder="1" applyAlignment="1" applyProtection="1">
      <alignment horizontal="center" vertical="center" wrapText="1"/>
      <protection locked="0"/>
    </xf>
    <xf numFmtId="0" fontId="7" fillId="70" borderId="20" xfId="1605" applyFont="1" applyFill="1" applyBorder="1" applyAlignment="1" applyProtection="1">
      <alignment horizontal="center" vertical="center"/>
      <protection locked="0"/>
    </xf>
    <xf numFmtId="0" fontId="41" fillId="0" borderId="0" xfId="1598" applyFont="1" applyAlignment="1" applyProtection="1">
      <alignment horizontal="center" vertical="center" wrapText="1"/>
      <protection locked="0"/>
    </xf>
    <xf numFmtId="0" fontId="10" fillId="0" borderId="0" xfId="1596" applyFont="1" applyAlignment="1" applyProtection="1">
      <alignment horizontal="center" vertical="center"/>
      <protection locked="0"/>
    </xf>
    <xf numFmtId="0" fontId="4" fillId="0" borderId="0" xfId="1598" applyFont="1" applyAlignment="1" applyProtection="1">
      <alignment horizontal="center" vertical="center"/>
      <protection locked="0"/>
    </xf>
    <xf numFmtId="0" fontId="5" fillId="69" borderId="19" xfId="1602" applyFont="1" applyFill="1" applyBorder="1" applyAlignment="1" applyProtection="1">
      <alignment horizontal="center" vertical="center" textRotation="90" wrapText="1"/>
      <protection locked="0"/>
    </xf>
    <xf numFmtId="0" fontId="3" fillId="0" borderId="0" xfId="1590" applyFont="1" applyAlignment="1" applyProtection="1">
      <alignment horizontal="center"/>
      <protection locked="0"/>
    </xf>
    <xf numFmtId="0" fontId="16" fillId="0" borderId="0" xfId="1261" applyFont="1" applyFill="1" applyAlignment="1">
      <alignment horizontal="center" vertical="center" wrapText="1"/>
      <protection/>
    </xf>
    <xf numFmtId="0" fontId="3" fillId="0" borderId="0" xfId="1602" applyFont="1" applyAlignment="1" applyProtection="1">
      <alignment horizontal="center" vertical="center" wrapText="1"/>
      <protection locked="0"/>
    </xf>
    <xf numFmtId="0" fontId="4" fillId="0" borderId="0" xfId="1602" applyFont="1" applyAlignment="1" applyProtection="1">
      <alignment horizontal="center" vertical="center" wrapText="1"/>
      <protection locked="0"/>
    </xf>
    <xf numFmtId="0" fontId="40" fillId="0" borderId="0" xfId="1602" applyFont="1" applyAlignment="1" applyProtection="1">
      <alignment horizontal="center" vertical="center" wrapText="1"/>
      <protection locked="0"/>
    </xf>
    <xf numFmtId="0" fontId="6" fillId="69" borderId="19" xfId="1602" applyFont="1" applyFill="1" applyBorder="1" applyAlignment="1" applyProtection="1">
      <alignment horizontal="center" vertical="center" textRotation="90" wrapText="1"/>
      <protection locked="0"/>
    </xf>
    <xf numFmtId="0" fontId="6" fillId="69" borderId="30" xfId="1602" applyFont="1" applyFill="1" applyBorder="1" applyAlignment="1" applyProtection="1">
      <alignment horizontal="center" vertical="center" textRotation="90" wrapText="1"/>
      <protection locked="0"/>
    </xf>
    <xf numFmtId="0" fontId="6" fillId="69" borderId="20" xfId="1602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602" applyFont="1" applyFill="1" applyBorder="1" applyAlignment="1" applyProtection="1">
      <alignment horizontal="center" vertical="center" wrapText="1"/>
      <protection locked="0"/>
    </xf>
    <xf numFmtId="0" fontId="10" fillId="69" borderId="19" xfId="1593" applyFont="1" applyFill="1" applyBorder="1" applyAlignment="1" applyProtection="1">
      <alignment horizontal="center" vertical="center"/>
      <protection locked="0"/>
    </xf>
    <xf numFmtId="0" fontId="5" fillId="69" borderId="30" xfId="1602" applyFont="1" applyFill="1" applyBorder="1" applyAlignment="1" applyProtection="1">
      <alignment horizontal="center" vertical="center" wrapText="1"/>
      <protection locked="0"/>
    </xf>
    <xf numFmtId="0" fontId="5" fillId="69" borderId="20" xfId="1602" applyFont="1" applyFill="1" applyBorder="1" applyAlignment="1" applyProtection="1">
      <alignment horizontal="center" vertical="center" wrapText="1"/>
      <protection locked="0"/>
    </xf>
    <xf numFmtId="0" fontId="10" fillId="70" borderId="29" xfId="828" applyNumberFormat="1" applyFont="1" applyFill="1" applyBorder="1" applyAlignment="1" applyProtection="1">
      <alignment horizontal="center" vertical="center" wrapText="1"/>
      <protection locked="0"/>
    </xf>
    <xf numFmtId="0" fontId="10" fillId="70" borderId="31" xfId="828" applyNumberFormat="1" applyFont="1" applyFill="1" applyBorder="1" applyAlignment="1" applyProtection="1">
      <alignment horizontal="center" vertical="center" wrapText="1"/>
      <protection locked="0"/>
    </xf>
    <xf numFmtId="0" fontId="10" fillId="70" borderId="32" xfId="828" applyNumberFormat="1" applyFont="1" applyFill="1" applyBorder="1" applyAlignment="1" applyProtection="1">
      <alignment horizontal="center" vertical="center" wrapText="1"/>
      <protection locked="0"/>
    </xf>
    <xf numFmtId="177" fontId="5" fillId="69" borderId="19" xfId="1602" applyNumberFormat="1" applyFont="1" applyFill="1" applyBorder="1" applyAlignment="1" applyProtection="1">
      <alignment horizontal="center" vertical="center" wrapText="1"/>
      <protection locked="0"/>
    </xf>
    <xf numFmtId="0" fontId="6" fillId="69" borderId="33" xfId="1602" applyFont="1" applyFill="1" applyBorder="1" applyAlignment="1" applyProtection="1">
      <alignment horizontal="center" vertical="center" textRotation="90" wrapText="1"/>
      <protection locked="0"/>
    </xf>
    <xf numFmtId="0" fontId="6" fillId="69" borderId="34" xfId="1602" applyFont="1" applyFill="1" applyBorder="1" applyAlignment="1" applyProtection="1">
      <alignment horizontal="center" vertical="center" textRotation="90" wrapText="1"/>
      <protection locked="0"/>
    </xf>
    <xf numFmtId="0" fontId="10" fillId="0" borderId="0" xfId="1590" applyFont="1" applyAlignment="1" applyProtection="1">
      <alignment horizontal="center"/>
      <protection locked="0"/>
    </xf>
    <xf numFmtId="178" fontId="7" fillId="0" borderId="35" xfId="1590" applyNumberFormat="1" applyFont="1" applyBorder="1" applyAlignment="1" applyProtection="1">
      <alignment horizontal="center" vertical="center" wrapText="1"/>
      <protection locked="0"/>
    </xf>
    <xf numFmtId="178" fontId="7" fillId="0" borderId="31" xfId="1590" applyNumberFormat="1" applyFont="1" applyBorder="1" applyAlignment="1" applyProtection="1">
      <alignment horizontal="center" vertical="center" wrapText="1"/>
      <protection locked="0"/>
    </xf>
    <xf numFmtId="178" fontId="7" fillId="0" borderId="32" xfId="1590" applyNumberFormat="1" applyFont="1" applyBorder="1" applyAlignment="1" applyProtection="1">
      <alignment horizontal="center" vertical="center" wrapText="1"/>
      <protection locked="0"/>
    </xf>
    <xf numFmtId="0" fontId="16" fillId="70" borderId="29" xfId="828" applyNumberFormat="1" applyFont="1" applyFill="1" applyBorder="1" applyAlignment="1" applyProtection="1">
      <alignment horizontal="center" vertical="center" wrapText="1"/>
      <protection locked="0"/>
    </xf>
    <xf numFmtId="0" fontId="16" fillId="70" borderId="31" xfId="828" applyNumberFormat="1" applyFont="1" applyFill="1" applyBorder="1" applyAlignment="1" applyProtection="1">
      <alignment horizontal="center" vertical="center" wrapText="1"/>
      <protection locked="0"/>
    </xf>
    <xf numFmtId="0" fontId="16" fillId="70" borderId="32" xfId="82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590" applyFont="1" applyAlignment="1" applyProtection="1">
      <alignment horizontal="center" vertical="center"/>
      <protection locked="0"/>
    </xf>
    <xf numFmtId="178" fontId="44" fillId="71" borderId="21" xfId="1597" applyNumberFormat="1" applyFont="1" applyFill="1" applyBorder="1" applyAlignment="1" applyProtection="1">
      <alignment horizontal="center" vertical="center" textRotation="90" wrapText="1"/>
      <protection locked="0"/>
    </xf>
    <xf numFmtId="177" fontId="5" fillId="71" borderId="21" xfId="1597" applyNumberFormat="1" applyFont="1" applyFill="1" applyBorder="1" applyAlignment="1" applyProtection="1">
      <alignment horizontal="center" vertical="center" wrapText="1"/>
      <protection locked="0"/>
    </xf>
    <xf numFmtId="0" fontId="5" fillId="71" borderId="21" xfId="1597" applyFont="1" applyFill="1" applyBorder="1" applyAlignment="1" applyProtection="1">
      <alignment horizontal="center" vertical="center" textRotation="90" wrapText="1"/>
      <protection locked="0"/>
    </xf>
    <xf numFmtId="0" fontId="5" fillId="72" borderId="21" xfId="1597" applyFont="1" applyFill="1" applyBorder="1" applyAlignment="1" applyProtection="1">
      <alignment horizontal="center" vertical="center" wrapText="1"/>
      <protection locked="0"/>
    </xf>
    <xf numFmtId="0" fontId="10" fillId="71" borderId="26" xfId="1593" applyFont="1" applyFill="1" applyBorder="1" applyAlignment="1" applyProtection="1">
      <alignment horizontal="center" vertical="center"/>
      <protection locked="0"/>
    </xf>
    <xf numFmtId="0" fontId="10" fillId="71" borderId="36" xfId="1593" applyFont="1" applyFill="1" applyBorder="1" applyAlignment="1" applyProtection="1">
      <alignment horizontal="center" vertical="center"/>
      <protection locked="0"/>
    </xf>
    <xf numFmtId="0" fontId="10" fillId="71" borderId="28" xfId="1593" applyFont="1" applyFill="1" applyBorder="1" applyAlignment="1" applyProtection="1">
      <alignment horizontal="center" vertical="center"/>
      <protection locked="0"/>
    </xf>
    <xf numFmtId="0" fontId="6" fillId="71" borderId="37" xfId="1597" applyFont="1" applyFill="1" applyBorder="1" applyAlignment="1" applyProtection="1">
      <alignment horizontal="center" vertical="center" wrapText="1"/>
      <protection locked="0"/>
    </xf>
    <xf numFmtId="0" fontId="6" fillId="71" borderId="38" xfId="1597" applyFont="1" applyFill="1" applyBorder="1" applyAlignment="1" applyProtection="1">
      <alignment horizontal="center" vertical="center" wrapText="1"/>
      <protection locked="0"/>
    </xf>
    <xf numFmtId="0" fontId="43" fillId="0" borderId="0" xfId="1597" applyFont="1" applyBorder="1" applyAlignment="1" applyProtection="1">
      <alignment horizontal="center" vertical="center"/>
      <protection locked="0"/>
    </xf>
    <xf numFmtId="0" fontId="41" fillId="0" borderId="0" xfId="1222" applyFont="1" applyFill="1" applyBorder="1" applyAlignment="1">
      <alignment horizontal="center" vertical="center" wrapText="1"/>
      <protection/>
    </xf>
  </cellXfs>
  <cellStyles count="1640">
    <cellStyle name="Normal" xfId="0"/>
    <cellStyle name="20% - Акцент1" xfId="15"/>
    <cellStyle name="20% — акцент1" xfId="16"/>
    <cellStyle name="20% - Акцент1 10" xfId="17"/>
    <cellStyle name="20% — акцент1 10" xfId="18"/>
    <cellStyle name="20% - Акцент1 10 2" xfId="19"/>
    <cellStyle name="20% - Акцент1 10 3" xfId="20"/>
    <cellStyle name="20% - Акцент1 2" xfId="21"/>
    <cellStyle name="20% — акцент1 2" xfId="22"/>
    <cellStyle name="20% - Акцент1 2 2" xfId="23"/>
    <cellStyle name="20% - Акцент1 2 2 2" xfId="24"/>
    <cellStyle name="20% - Акцент1 2 2 3" xfId="25"/>
    <cellStyle name="20% - Акцент1 2 3" xfId="26"/>
    <cellStyle name="20% - Акцент1 2 3 2" xfId="27"/>
    <cellStyle name="20% - Акцент1 2 3 3" xfId="28"/>
    <cellStyle name="20% - Акцент1 2 4" xfId="29"/>
    <cellStyle name="20% - Акцент1 2 5" xfId="30"/>
    <cellStyle name="20% - Акцент1 2 6" xfId="31"/>
    <cellStyle name="20% - Акцент1 2 7" xfId="32"/>
    <cellStyle name="20% - Акцент1 2_29-30 мая" xfId="33"/>
    <cellStyle name="20% - Акцент1 3" xfId="34"/>
    <cellStyle name="20% — акцент1 3" xfId="35"/>
    <cellStyle name="20% - Акцент1 3 2" xfId="36"/>
    <cellStyle name="20% - Акцент1 3 3" xfId="37"/>
    <cellStyle name="20% - Акцент1 3 4" xfId="38"/>
    <cellStyle name="20% - Акцент1 4" xfId="39"/>
    <cellStyle name="20% — акцент1 4" xfId="40"/>
    <cellStyle name="20% - Акцент1 4 2" xfId="41"/>
    <cellStyle name="20% - Акцент1 4 3" xfId="42"/>
    <cellStyle name="20% - Акцент1 5" xfId="43"/>
    <cellStyle name="20% — акцент1 5" xfId="44"/>
    <cellStyle name="20% - Акцент1 5 2" xfId="45"/>
    <cellStyle name="20% - Акцент1 5 3" xfId="46"/>
    <cellStyle name="20% - Акцент1 6" xfId="47"/>
    <cellStyle name="20% — акцент1 6" xfId="48"/>
    <cellStyle name="20% - Акцент1 6 2" xfId="49"/>
    <cellStyle name="20% - Акцент1 6 3" xfId="50"/>
    <cellStyle name="20% - Акцент1 7" xfId="51"/>
    <cellStyle name="20% — акцент1 7" xfId="52"/>
    <cellStyle name="20% - Акцент1 7 2" xfId="53"/>
    <cellStyle name="20% - Акцент1 7 3" xfId="54"/>
    <cellStyle name="20% - Акцент1 8" xfId="55"/>
    <cellStyle name="20% — акцент1 8" xfId="56"/>
    <cellStyle name="20% - Акцент1 8 2" xfId="57"/>
    <cellStyle name="20% - Акцент1 8 3" xfId="58"/>
    <cellStyle name="20% - Акцент1 9" xfId="59"/>
    <cellStyle name="20% — акцент1 9" xfId="60"/>
    <cellStyle name="20% - Акцент1 9 2" xfId="61"/>
    <cellStyle name="20% - Акцент1 9 3" xfId="62"/>
    <cellStyle name="20% - Акцент2" xfId="63"/>
    <cellStyle name="20% — акцент2" xfId="64"/>
    <cellStyle name="20% - Акцент2 10" xfId="65"/>
    <cellStyle name="20% — акцент2 10" xfId="66"/>
    <cellStyle name="20% - Акцент2 10 2" xfId="67"/>
    <cellStyle name="20% - Акцент2 10 3" xfId="68"/>
    <cellStyle name="20% - Акцент2 2" xfId="69"/>
    <cellStyle name="20% — акцент2 2" xfId="70"/>
    <cellStyle name="20% - Акцент2 2 2" xfId="71"/>
    <cellStyle name="20% - Акцент2 2 2 2" xfId="72"/>
    <cellStyle name="20% - Акцент2 2 2 3" xfId="73"/>
    <cellStyle name="20% - Акцент2 2 3" xfId="74"/>
    <cellStyle name="20% - Акцент2 2 3 2" xfId="75"/>
    <cellStyle name="20% - Акцент2 2 3 3" xfId="76"/>
    <cellStyle name="20% - Акцент2 2 4" xfId="77"/>
    <cellStyle name="20% - Акцент2 2 5" xfId="78"/>
    <cellStyle name="20% - Акцент2 2 6" xfId="79"/>
    <cellStyle name="20% - Акцент2 2 7" xfId="80"/>
    <cellStyle name="20% - Акцент2 2_29-30 мая" xfId="81"/>
    <cellStyle name="20% - Акцент2 3" xfId="82"/>
    <cellStyle name="20% — акцент2 3" xfId="83"/>
    <cellStyle name="20% - Акцент2 3 2" xfId="84"/>
    <cellStyle name="20% - Акцент2 3 3" xfId="85"/>
    <cellStyle name="20% - Акцент2 3 4" xfId="86"/>
    <cellStyle name="20% - Акцент2 4" xfId="87"/>
    <cellStyle name="20% — акцент2 4" xfId="88"/>
    <cellStyle name="20% - Акцент2 4 2" xfId="89"/>
    <cellStyle name="20% - Акцент2 4 3" xfId="90"/>
    <cellStyle name="20% - Акцент2 5" xfId="91"/>
    <cellStyle name="20% — акцент2 5" xfId="92"/>
    <cellStyle name="20% - Акцент2 5 2" xfId="93"/>
    <cellStyle name="20% - Акцент2 5 3" xfId="94"/>
    <cellStyle name="20% - Акцент2 6" xfId="95"/>
    <cellStyle name="20% — акцент2 6" xfId="96"/>
    <cellStyle name="20% - Акцент2 6 2" xfId="97"/>
    <cellStyle name="20% - Акцент2 6 3" xfId="98"/>
    <cellStyle name="20% - Акцент2 7" xfId="99"/>
    <cellStyle name="20% — акцент2 7" xfId="100"/>
    <cellStyle name="20% - Акцент2 7 2" xfId="101"/>
    <cellStyle name="20% - Акцент2 7 3" xfId="102"/>
    <cellStyle name="20% - Акцент2 8" xfId="103"/>
    <cellStyle name="20% — акцент2 8" xfId="104"/>
    <cellStyle name="20% - Акцент2 8 2" xfId="105"/>
    <cellStyle name="20% - Акцент2 8 3" xfId="106"/>
    <cellStyle name="20% - Акцент2 9" xfId="107"/>
    <cellStyle name="20% — акцент2 9" xfId="108"/>
    <cellStyle name="20% - Акцент2 9 2" xfId="109"/>
    <cellStyle name="20% - Акцент2 9 3" xfId="110"/>
    <cellStyle name="20% - Акцент3" xfId="111"/>
    <cellStyle name="20% — акцент3" xfId="112"/>
    <cellStyle name="20% - Акцент3 10" xfId="113"/>
    <cellStyle name="20% — акцент3 10" xfId="114"/>
    <cellStyle name="20% - Акцент3 10 2" xfId="115"/>
    <cellStyle name="20% - Акцент3 10 3" xfId="116"/>
    <cellStyle name="20% - Акцент3 2" xfId="117"/>
    <cellStyle name="20% — акцент3 2" xfId="118"/>
    <cellStyle name="20% - Акцент3 2 2" xfId="119"/>
    <cellStyle name="20% - Акцент3 2 2 2" xfId="120"/>
    <cellStyle name="20% - Акцент3 2 2 3" xfId="121"/>
    <cellStyle name="20% - Акцент3 2 3" xfId="122"/>
    <cellStyle name="20% - Акцент3 2 3 2" xfId="123"/>
    <cellStyle name="20% - Акцент3 2 3 3" xfId="124"/>
    <cellStyle name="20% - Акцент3 2 4" xfId="125"/>
    <cellStyle name="20% - Акцент3 2 5" xfId="126"/>
    <cellStyle name="20% - Акцент3 2 6" xfId="127"/>
    <cellStyle name="20% - Акцент3 2 7" xfId="128"/>
    <cellStyle name="20% - Акцент3 2_29-30 мая" xfId="129"/>
    <cellStyle name="20% - Акцент3 3" xfId="130"/>
    <cellStyle name="20% — акцент3 3" xfId="131"/>
    <cellStyle name="20% - Акцент3 3 2" xfId="132"/>
    <cellStyle name="20% - Акцент3 3 3" xfId="133"/>
    <cellStyle name="20% - Акцент3 3 4" xfId="134"/>
    <cellStyle name="20% - Акцент3 4" xfId="135"/>
    <cellStyle name="20% — акцент3 4" xfId="136"/>
    <cellStyle name="20% - Акцент3 4 2" xfId="137"/>
    <cellStyle name="20% - Акцент3 4 3" xfId="138"/>
    <cellStyle name="20% - Акцент3 5" xfId="139"/>
    <cellStyle name="20% — акцент3 5" xfId="140"/>
    <cellStyle name="20% - Акцент3 5 2" xfId="141"/>
    <cellStyle name="20% - Акцент3 5 3" xfId="142"/>
    <cellStyle name="20% - Акцент3 6" xfId="143"/>
    <cellStyle name="20% — акцент3 6" xfId="144"/>
    <cellStyle name="20% - Акцент3 6 2" xfId="145"/>
    <cellStyle name="20% - Акцент3 6 3" xfId="146"/>
    <cellStyle name="20% - Акцент3 7" xfId="147"/>
    <cellStyle name="20% — акцент3 7" xfId="148"/>
    <cellStyle name="20% - Акцент3 7 2" xfId="149"/>
    <cellStyle name="20% - Акцент3 7 3" xfId="150"/>
    <cellStyle name="20% - Акцент3 8" xfId="151"/>
    <cellStyle name="20% — акцент3 8" xfId="152"/>
    <cellStyle name="20% - Акцент3 8 2" xfId="153"/>
    <cellStyle name="20% - Акцент3 8 3" xfId="154"/>
    <cellStyle name="20% - Акцент3 9" xfId="155"/>
    <cellStyle name="20% — акцент3 9" xfId="156"/>
    <cellStyle name="20% - Акцент3 9 2" xfId="157"/>
    <cellStyle name="20% - Акцент3 9 3" xfId="158"/>
    <cellStyle name="20% - Акцент4" xfId="159"/>
    <cellStyle name="20% — акцент4" xfId="160"/>
    <cellStyle name="20% - Акцент4 10" xfId="161"/>
    <cellStyle name="20% — акцент4 10" xfId="162"/>
    <cellStyle name="20% - Акцент4 10 2" xfId="163"/>
    <cellStyle name="20% - Акцент4 10 3" xfId="164"/>
    <cellStyle name="20% - Акцент4 2" xfId="165"/>
    <cellStyle name="20% — акцент4 2" xfId="166"/>
    <cellStyle name="20% - Акцент4 2 2" xfId="167"/>
    <cellStyle name="20% - Акцент4 2 2 2" xfId="168"/>
    <cellStyle name="20% - Акцент4 2 2 3" xfId="169"/>
    <cellStyle name="20% - Акцент4 2 3" xfId="170"/>
    <cellStyle name="20% - Акцент4 2 3 2" xfId="171"/>
    <cellStyle name="20% - Акцент4 2 3 3" xfId="172"/>
    <cellStyle name="20% - Акцент4 2 4" xfId="173"/>
    <cellStyle name="20% - Акцент4 2 5" xfId="174"/>
    <cellStyle name="20% - Акцент4 2 6" xfId="175"/>
    <cellStyle name="20% - Акцент4 2 7" xfId="176"/>
    <cellStyle name="20% - Акцент4 2_29-30 мая" xfId="177"/>
    <cellStyle name="20% - Акцент4 3" xfId="178"/>
    <cellStyle name="20% — акцент4 3" xfId="179"/>
    <cellStyle name="20% - Акцент4 3 2" xfId="180"/>
    <cellStyle name="20% - Акцент4 3 3" xfId="181"/>
    <cellStyle name="20% - Акцент4 3 4" xfId="182"/>
    <cellStyle name="20% - Акцент4 4" xfId="183"/>
    <cellStyle name="20% — акцент4 4" xfId="184"/>
    <cellStyle name="20% - Акцент4 4 2" xfId="185"/>
    <cellStyle name="20% - Акцент4 4 3" xfId="186"/>
    <cellStyle name="20% - Акцент4 5" xfId="187"/>
    <cellStyle name="20% — акцент4 5" xfId="188"/>
    <cellStyle name="20% - Акцент4 5 2" xfId="189"/>
    <cellStyle name="20% - Акцент4 5 3" xfId="190"/>
    <cellStyle name="20% - Акцент4 6" xfId="191"/>
    <cellStyle name="20% — акцент4 6" xfId="192"/>
    <cellStyle name="20% - Акцент4 6 2" xfId="193"/>
    <cellStyle name="20% - Акцент4 6 3" xfId="194"/>
    <cellStyle name="20% - Акцент4 7" xfId="195"/>
    <cellStyle name="20% — акцент4 7" xfId="196"/>
    <cellStyle name="20% - Акцент4 7 2" xfId="197"/>
    <cellStyle name="20% - Акцент4 7 3" xfId="198"/>
    <cellStyle name="20% - Акцент4 8" xfId="199"/>
    <cellStyle name="20% — акцент4 8" xfId="200"/>
    <cellStyle name="20% - Акцент4 8 2" xfId="201"/>
    <cellStyle name="20% - Акцент4 8 3" xfId="202"/>
    <cellStyle name="20% - Акцент4 9" xfId="203"/>
    <cellStyle name="20% — акцент4 9" xfId="204"/>
    <cellStyle name="20% - Акцент4 9 2" xfId="205"/>
    <cellStyle name="20% - Акцент4 9 3" xfId="206"/>
    <cellStyle name="20% - Акцент5" xfId="207"/>
    <cellStyle name="20% — акцент5" xfId="208"/>
    <cellStyle name="20% - Акцент5 10" xfId="209"/>
    <cellStyle name="20% — акцент5 10" xfId="210"/>
    <cellStyle name="20% - Акцент5 10 2" xfId="211"/>
    <cellStyle name="20% - Акцент5 10 3" xfId="212"/>
    <cellStyle name="20% - Акцент5 2" xfId="213"/>
    <cellStyle name="20% — акцент5 2" xfId="214"/>
    <cellStyle name="20% - Акцент5 2 2" xfId="215"/>
    <cellStyle name="20% - Акцент5 2 2 2" xfId="216"/>
    <cellStyle name="20% - Акцент5 2 2 3" xfId="217"/>
    <cellStyle name="20% - Акцент5 2 3" xfId="218"/>
    <cellStyle name="20% - Акцент5 2 3 2" xfId="219"/>
    <cellStyle name="20% - Акцент5 2 3 3" xfId="220"/>
    <cellStyle name="20% - Акцент5 2 4" xfId="221"/>
    <cellStyle name="20% - Акцент5 2 5" xfId="222"/>
    <cellStyle name="20% - Акцент5 2 6" xfId="223"/>
    <cellStyle name="20% - Акцент5 2 7" xfId="224"/>
    <cellStyle name="20% - Акцент5 2_29-30 мая" xfId="225"/>
    <cellStyle name="20% - Акцент5 3" xfId="226"/>
    <cellStyle name="20% — акцент5 3" xfId="227"/>
    <cellStyle name="20% - Акцент5 3 2" xfId="228"/>
    <cellStyle name="20% - Акцент5 3 3" xfId="229"/>
    <cellStyle name="20% - Акцент5 3 4" xfId="230"/>
    <cellStyle name="20% - Акцент5 4" xfId="231"/>
    <cellStyle name="20% — акцент5 4" xfId="232"/>
    <cellStyle name="20% - Акцент5 4 2" xfId="233"/>
    <cellStyle name="20% - Акцент5 4 3" xfId="234"/>
    <cellStyle name="20% - Акцент5 5" xfId="235"/>
    <cellStyle name="20% — акцент5 5" xfId="236"/>
    <cellStyle name="20% - Акцент5 5 2" xfId="237"/>
    <cellStyle name="20% - Акцент5 5 3" xfId="238"/>
    <cellStyle name="20% - Акцент5 6" xfId="239"/>
    <cellStyle name="20% — акцент5 6" xfId="240"/>
    <cellStyle name="20% - Акцент5 6 2" xfId="241"/>
    <cellStyle name="20% - Акцент5 6 3" xfId="242"/>
    <cellStyle name="20% - Акцент5 7" xfId="243"/>
    <cellStyle name="20% — акцент5 7" xfId="244"/>
    <cellStyle name="20% - Акцент5 7 2" xfId="245"/>
    <cellStyle name="20% - Акцент5 7 3" xfId="246"/>
    <cellStyle name="20% - Акцент5 8" xfId="247"/>
    <cellStyle name="20% — акцент5 8" xfId="248"/>
    <cellStyle name="20% - Акцент5 8 2" xfId="249"/>
    <cellStyle name="20% - Акцент5 8 3" xfId="250"/>
    <cellStyle name="20% - Акцент5 9" xfId="251"/>
    <cellStyle name="20% — акцент5 9" xfId="252"/>
    <cellStyle name="20% - Акцент5 9 2" xfId="253"/>
    <cellStyle name="20% - Акцент5 9 3" xfId="254"/>
    <cellStyle name="20% - Акцент6" xfId="255"/>
    <cellStyle name="20% — акцент6" xfId="256"/>
    <cellStyle name="20% - Акцент6 10" xfId="257"/>
    <cellStyle name="20% — акцент6 10" xfId="258"/>
    <cellStyle name="20% - Акцент6 10 2" xfId="259"/>
    <cellStyle name="20% - Акцент6 10 3" xfId="260"/>
    <cellStyle name="20% - Акцент6 2" xfId="261"/>
    <cellStyle name="20% — акцент6 2" xfId="262"/>
    <cellStyle name="20% - Акцент6 2 2" xfId="263"/>
    <cellStyle name="20% - Акцент6 2 2 2" xfId="264"/>
    <cellStyle name="20% - Акцент6 2 2 3" xfId="265"/>
    <cellStyle name="20% - Акцент6 2 3" xfId="266"/>
    <cellStyle name="20% - Акцент6 2 3 2" xfId="267"/>
    <cellStyle name="20% - Акцент6 2 3 3" xfId="268"/>
    <cellStyle name="20% - Акцент6 2 4" xfId="269"/>
    <cellStyle name="20% - Акцент6 2 5" xfId="270"/>
    <cellStyle name="20% - Акцент6 2 6" xfId="271"/>
    <cellStyle name="20% - Акцент6 2 7" xfId="272"/>
    <cellStyle name="20% - Акцент6 2_29-30 мая" xfId="273"/>
    <cellStyle name="20% - Акцент6 3" xfId="274"/>
    <cellStyle name="20% — акцент6 3" xfId="275"/>
    <cellStyle name="20% - Акцент6 3 2" xfId="276"/>
    <cellStyle name="20% - Акцент6 3 3" xfId="277"/>
    <cellStyle name="20% - Акцент6 3 4" xfId="278"/>
    <cellStyle name="20% - Акцент6 4" xfId="279"/>
    <cellStyle name="20% — акцент6 4" xfId="280"/>
    <cellStyle name="20% - Акцент6 4 2" xfId="281"/>
    <cellStyle name="20% - Акцент6 4 3" xfId="282"/>
    <cellStyle name="20% - Акцент6 5" xfId="283"/>
    <cellStyle name="20% — акцент6 5" xfId="284"/>
    <cellStyle name="20% - Акцент6 5 2" xfId="285"/>
    <cellStyle name="20% - Акцент6 5 3" xfId="286"/>
    <cellStyle name="20% - Акцент6 6" xfId="287"/>
    <cellStyle name="20% — акцент6 6" xfId="288"/>
    <cellStyle name="20% - Акцент6 6 2" xfId="289"/>
    <cellStyle name="20% - Акцент6 6 3" xfId="290"/>
    <cellStyle name="20% - Акцент6 7" xfId="291"/>
    <cellStyle name="20% — акцент6 7" xfId="292"/>
    <cellStyle name="20% - Акцент6 7 2" xfId="293"/>
    <cellStyle name="20% - Акцент6 7 3" xfId="294"/>
    <cellStyle name="20% - Акцент6 8" xfId="295"/>
    <cellStyle name="20% — акцент6 8" xfId="296"/>
    <cellStyle name="20% - Акцент6 8 2" xfId="297"/>
    <cellStyle name="20% - Акцент6 8 3" xfId="298"/>
    <cellStyle name="20% - Акцент6 9" xfId="299"/>
    <cellStyle name="20% — акцент6 9" xfId="300"/>
    <cellStyle name="20% - Акцент6 9 2" xfId="301"/>
    <cellStyle name="20% - Акцент6 9 3" xfId="302"/>
    <cellStyle name="40% - Акцент1" xfId="303"/>
    <cellStyle name="40% — акцент1" xfId="304"/>
    <cellStyle name="40% - Акцент1 10" xfId="305"/>
    <cellStyle name="40% — акцент1 10" xfId="306"/>
    <cellStyle name="40% - Акцент1 10 2" xfId="307"/>
    <cellStyle name="40% - Акцент1 10 3" xfId="308"/>
    <cellStyle name="40% - Акцент1 2" xfId="309"/>
    <cellStyle name="40% — акцент1 2" xfId="310"/>
    <cellStyle name="40% - Акцент1 2 2" xfId="311"/>
    <cellStyle name="40% - Акцент1 2 2 2" xfId="312"/>
    <cellStyle name="40% - Акцент1 2 2 3" xfId="313"/>
    <cellStyle name="40% - Акцент1 2 3" xfId="314"/>
    <cellStyle name="40% - Акцент1 2 3 2" xfId="315"/>
    <cellStyle name="40% - Акцент1 2 3 3" xfId="316"/>
    <cellStyle name="40% - Акцент1 2 4" xfId="317"/>
    <cellStyle name="40% - Акцент1 2 5" xfId="318"/>
    <cellStyle name="40% - Акцент1 2 6" xfId="319"/>
    <cellStyle name="40% - Акцент1 2 7" xfId="320"/>
    <cellStyle name="40% - Акцент1 2_29-30 мая" xfId="321"/>
    <cellStyle name="40% - Акцент1 3" xfId="322"/>
    <cellStyle name="40% — акцент1 3" xfId="323"/>
    <cellStyle name="40% - Акцент1 3 2" xfId="324"/>
    <cellStyle name="40% - Акцент1 3 3" xfId="325"/>
    <cellStyle name="40% - Акцент1 3 4" xfId="326"/>
    <cellStyle name="40% - Акцент1 4" xfId="327"/>
    <cellStyle name="40% — акцент1 4" xfId="328"/>
    <cellStyle name="40% - Акцент1 4 2" xfId="329"/>
    <cellStyle name="40% - Акцент1 4 3" xfId="330"/>
    <cellStyle name="40% - Акцент1 5" xfId="331"/>
    <cellStyle name="40% — акцент1 5" xfId="332"/>
    <cellStyle name="40% - Акцент1 5 2" xfId="333"/>
    <cellStyle name="40% - Акцент1 5 3" xfId="334"/>
    <cellStyle name="40% - Акцент1 6" xfId="335"/>
    <cellStyle name="40% — акцент1 6" xfId="336"/>
    <cellStyle name="40% - Акцент1 6 2" xfId="337"/>
    <cellStyle name="40% - Акцент1 6 3" xfId="338"/>
    <cellStyle name="40% - Акцент1 7" xfId="339"/>
    <cellStyle name="40% — акцент1 7" xfId="340"/>
    <cellStyle name="40% - Акцент1 7 2" xfId="341"/>
    <cellStyle name="40% - Акцент1 7 3" xfId="342"/>
    <cellStyle name="40% - Акцент1 8" xfId="343"/>
    <cellStyle name="40% — акцент1 8" xfId="344"/>
    <cellStyle name="40% - Акцент1 8 2" xfId="345"/>
    <cellStyle name="40% - Акцент1 8 3" xfId="346"/>
    <cellStyle name="40% - Акцент1 9" xfId="347"/>
    <cellStyle name="40% — акцент1 9" xfId="348"/>
    <cellStyle name="40% - Акцент1 9 2" xfId="349"/>
    <cellStyle name="40% - Акцент1 9 3" xfId="350"/>
    <cellStyle name="40% - Акцент2" xfId="351"/>
    <cellStyle name="40% — акцент2" xfId="352"/>
    <cellStyle name="40% - Акцент2 10" xfId="353"/>
    <cellStyle name="40% — акцент2 10" xfId="354"/>
    <cellStyle name="40% - Акцент2 10 2" xfId="355"/>
    <cellStyle name="40% - Акцент2 10 3" xfId="356"/>
    <cellStyle name="40% - Акцент2 2" xfId="357"/>
    <cellStyle name="40% — акцент2 2" xfId="358"/>
    <cellStyle name="40% - Акцент2 2 2" xfId="359"/>
    <cellStyle name="40% - Акцент2 2 2 2" xfId="360"/>
    <cellStyle name="40% - Акцент2 2 2 3" xfId="361"/>
    <cellStyle name="40% - Акцент2 2 3" xfId="362"/>
    <cellStyle name="40% - Акцент2 2 3 2" xfId="363"/>
    <cellStyle name="40% - Акцент2 2 3 3" xfId="364"/>
    <cellStyle name="40% - Акцент2 2 4" xfId="365"/>
    <cellStyle name="40% - Акцент2 2 5" xfId="366"/>
    <cellStyle name="40% - Акцент2 2 6" xfId="367"/>
    <cellStyle name="40% - Акцент2 2 7" xfId="368"/>
    <cellStyle name="40% - Акцент2 2_29-30 мая" xfId="369"/>
    <cellStyle name="40% - Акцент2 3" xfId="370"/>
    <cellStyle name="40% — акцент2 3" xfId="371"/>
    <cellStyle name="40% - Акцент2 3 2" xfId="372"/>
    <cellStyle name="40% - Акцент2 3 3" xfId="373"/>
    <cellStyle name="40% - Акцент2 3 4" xfId="374"/>
    <cellStyle name="40% - Акцент2 4" xfId="375"/>
    <cellStyle name="40% — акцент2 4" xfId="376"/>
    <cellStyle name="40% - Акцент2 4 2" xfId="377"/>
    <cellStyle name="40% - Акцент2 4 3" xfId="378"/>
    <cellStyle name="40% - Акцент2 5" xfId="379"/>
    <cellStyle name="40% — акцент2 5" xfId="380"/>
    <cellStyle name="40% - Акцент2 5 2" xfId="381"/>
    <cellStyle name="40% - Акцент2 5 3" xfId="382"/>
    <cellStyle name="40% - Акцент2 6" xfId="383"/>
    <cellStyle name="40% — акцент2 6" xfId="384"/>
    <cellStyle name="40% - Акцент2 6 2" xfId="385"/>
    <cellStyle name="40% - Акцент2 6 3" xfId="386"/>
    <cellStyle name="40% - Акцент2 7" xfId="387"/>
    <cellStyle name="40% — акцент2 7" xfId="388"/>
    <cellStyle name="40% - Акцент2 7 2" xfId="389"/>
    <cellStyle name="40% - Акцент2 7 3" xfId="390"/>
    <cellStyle name="40% - Акцент2 8" xfId="391"/>
    <cellStyle name="40% — акцент2 8" xfId="392"/>
    <cellStyle name="40% - Акцент2 8 2" xfId="393"/>
    <cellStyle name="40% - Акцент2 8 3" xfId="394"/>
    <cellStyle name="40% - Акцент2 9" xfId="395"/>
    <cellStyle name="40% — акцент2 9" xfId="396"/>
    <cellStyle name="40% - Акцент2 9 2" xfId="397"/>
    <cellStyle name="40% - Акцент2 9 3" xfId="398"/>
    <cellStyle name="40% - Акцент3" xfId="399"/>
    <cellStyle name="40% — акцент3" xfId="400"/>
    <cellStyle name="40% - Акцент3 10" xfId="401"/>
    <cellStyle name="40% — акцент3 10" xfId="402"/>
    <cellStyle name="40% - Акцент3 10 2" xfId="403"/>
    <cellStyle name="40% - Акцент3 10 3" xfId="404"/>
    <cellStyle name="40% - Акцент3 2" xfId="405"/>
    <cellStyle name="40% — акцент3 2" xfId="406"/>
    <cellStyle name="40% - Акцент3 2 2" xfId="407"/>
    <cellStyle name="40% - Акцент3 2 2 2" xfId="408"/>
    <cellStyle name="40% - Акцент3 2 2 3" xfId="409"/>
    <cellStyle name="40% - Акцент3 2 3" xfId="410"/>
    <cellStyle name="40% - Акцент3 2 3 2" xfId="411"/>
    <cellStyle name="40% - Акцент3 2 3 3" xfId="412"/>
    <cellStyle name="40% - Акцент3 2 4" xfId="413"/>
    <cellStyle name="40% - Акцент3 2 5" xfId="414"/>
    <cellStyle name="40% - Акцент3 2 6" xfId="415"/>
    <cellStyle name="40% - Акцент3 2 7" xfId="416"/>
    <cellStyle name="40% - Акцент3 2_29-30 мая" xfId="417"/>
    <cellStyle name="40% - Акцент3 3" xfId="418"/>
    <cellStyle name="40% — акцент3 3" xfId="419"/>
    <cellStyle name="40% - Акцент3 3 2" xfId="420"/>
    <cellStyle name="40% - Акцент3 3 3" xfId="421"/>
    <cellStyle name="40% - Акцент3 3 4" xfId="422"/>
    <cellStyle name="40% - Акцент3 4" xfId="423"/>
    <cellStyle name="40% — акцент3 4" xfId="424"/>
    <cellStyle name="40% - Акцент3 4 2" xfId="425"/>
    <cellStyle name="40% - Акцент3 4 3" xfId="426"/>
    <cellStyle name="40% - Акцент3 5" xfId="427"/>
    <cellStyle name="40% — акцент3 5" xfId="428"/>
    <cellStyle name="40% - Акцент3 5 2" xfId="429"/>
    <cellStyle name="40% - Акцент3 5 3" xfId="430"/>
    <cellStyle name="40% - Акцент3 6" xfId="431"/>
    <cellStyle name="40% — акцент3 6" xfId="432"/>
    <cellStyle name="40% - Акцент3 6 2" xfId="433"/>
    <cellStyle name="40% - Акцент3 6 3" xfId="434"/>
    <cellStyle name="40% - Акцент3 7" xfId="435"/>
    <cellStyle name="40% — акцент3 7" xfId="436"/>
    <cellStyle name="40% - Акцент3 7 2" xfId="437"/>
    <cellStyle name="40% - Акцент3 7 3" xfId="438"/>
    <cellStyle name="40% - Акцент3 8" xfId="439"/>
    <cellStyle name="40% — акцент3 8" xfId="440"/>
    <cellStyle name="40% - Акцент3 8 2" xfId="441"/>
    <cellStyle name="40% - Акцент3 8 3" xfId="442"/>
    <cellStyle name="40% - Акцент3 9" xfId="443"/>
    <cellStyle name="40% — акцент3 9" xfId="444"/>
    <cellStyle name="40% - Акцент3 9 2" xfId="445"/>
    <cellStyle name="40% - Акцент3 9 3" xfId="446"/>
    <cellStyle name="40% - Акцент4" xfId="447"/>
    <cellStyle name="40% — акцент4" xfId="448"/>
    <cellStyle name="40% - Акцент4 10" xfId="449"/>
    <cellStyle name="40% — акцент4 10" xfId="450"/>
    <cellStyle name="40% - Акцент4 10 2" xfId="451"/>
    <cellStyle name="40% - Акцент4 10 3" xfId="452"/>
    <cellStyle name="40% - Акцент4 2" xfId="453"/>
    <cellStyle name="40% — акцент4 2" xfId="454"/>
    <cellStyle name="40% - Акцент4 2 2" xfId="455"/>
    <cellStyle name="40% - Акцент4 2 2 2" xfId="456"/>
    <cellStyle name="40% - Акцент4 2 2 3" xfId="457"/>
    <cellStyle name="40% - Акцент4 2 3" xfId="458"/>
    <cellStyle name="40% - Акцент4 2 3 2" xfId="459"/>
    <cellStyle name="40% - Акцент4 2 3 3" xfId="460"/>
    <cellStyle name="40% - Акцент4 2 4" xfId="461"/>
    <cellStyle name="40% - Акцент4 2 5" xfId="462"/>
    <cellStyle name="40% - Акцент4 2 6" xfId="463"/>
    <cellStyle name="40% - Акцент4 2 7" xfId="464"/>
    <cellStyle name="40% - Акцент4 2_29-30 мая" xfId="465"/>
    <cellStyle name="40% - Акцент4 3" xfId="466"/>
    <cellStyle name="40% — акцент4 3" xfId="467"/>
    <cellStyle name="40% - Акцент4 3 2" xfId="468"/>
    <cellStyle name="40% - Акцент4 3 3" xfId="469"/>
    <cellStyle name="40% - Акцент4 3 4" xfId="470"/>
    <cellStyle name="40% - Акцент4 4" xfId="471"/>
    <cellStyle name="40% — акцент4 4" xfId="472"/>
    <cellStyle name="40% - Акцент4 4 2" xfId="473"/>
    <cellStyle name="40% - Акцент4 4 3" xfId="474"/>
    <cellStyle name="40% - Акцент4 5" xfId="475"/>
    <cellStyle name="40% — акцент4 5" xfId="476"/>
    <cellStyle name="40% - Акцент4 5 2" xfId="477"/>
    <cellStyle name="40% - Акцент4 5 3" xfId="478"/>
    <cellStyle name="40% - Акцент4 6" xfId="479"/>
    <cellStyle name="40% — акцент4 6" xfId="480"/>
    <cellStyle name="40% - Акцент4 6 2" xfId="481"/>
    <cellStyle name="40% - Акцент4 6 3" xfId="482"/>
    <cellStyle name="40% - Акцент4 7" xfId="483"/>
    <cellStyle name="40% — акцент4 7" xfId="484"/>
    <cellStyle name="40% - Акцент4 7 2" xfId="485"/>
    <cellStyle name="40% - Акцент4 7 3" xfId="486"/>
    <cellStyle name="40% - Акцент4 8" xfId="487"/>
    <cellStyle name="40% — акцент4 8" xfId="488"/>
    <cellStyle name="40% - Акцент4 8 2" xfId="489"/>
    <cellStyle name="40% - Акцент4 8 3" xfId="490"/>
    <cellStyle name="40% - Акцент4 9" xfId="491"/>
    <cellStyle name="40% — акцент4 9" xfId="492"/>
    <cellStyle name="40% - Акцент4 9 2" xfId="493"/>
    <cellStyle name="40% - Акцент4 9 3" xfId="494"/>
    <cellStyle name="40% - Акцент5" xfId="495"/>
    <cellStyle name="40% — акцент5" xfId="496"/>
    <cellStyle name="40% - Акцент5 10" xfId="497"/>
    <cellStyle name="40% — акцент5 10" xfId="498"/>
    <cellStyle name="40% - Акцент5 10 2" xfId="499"/>
    <cellStyle name="40% - Акцент5 10 3" xfId="500"/>
    <cellStyle name="40% - Акцент5 2" xfId="501"/>
    <cellStyle name="40% — акцент5 2" xfId="502"/>
    <cellStyle name="40% - Акцент5 2 2" xfId="503"/>
    <cellStyle name="40% - Акцент5 2 2 2" xfId="504"/>
    <cellStyle name="40% - Акцент5 2 2 3" xfId="505"/>
    <cellStyle name="40% - Акцент5 2 3" xfId="506"/>
    <cellStyle name="40% - Акцент5 2 3 2" xfId="507"/>
    <cellStyle name="40% - Акцент5 2 3 3" xfId="508"/>
    <cellStyle name="40% - Акцент5 2 4" xfId="509"/>
    <cellStyle name="40% - Акцент5 2 5" xfId="510"/>
    <cellStyle name="40% - Акцент5 2 6" xfId="511"/>
    <cellStyle name="40% - Акцент5 2 7" xfId="512"/>
    <cellStyle name="40% - Акцент5 2_29-30 мая" xfId="513"/>
    <cellStyle name="40% - Акцент5 3" xfId="514"/>
    <cellStyle name="40% — акцент5 3" xfId="515"/>
    <cellStyle name="40% - Акцент5 3 2" xfId="516"/>
    <cellStyle name="40% - Акцент5 3 3" xfId="517"/>
    <cellStyle name="40% - Акцент5 3 4" xfId="518"/>
    <cellStyle name="40% - Акцент5 4" xfId="519"/>
    <cellStyle name="40% — акцент5 4" xfId="520"/>
    <cellStyle name="40% - Акцент5 4 2" xfId="521"/>
    <cellStyle name="40% - Акцент5 4 3" xfId="522"/>
    <cellStyle name="40% - Акцент5 5" xfId="523"/>
    <cellStyle name="40% — акцент5 5" xfId="524"/>
    <cellStyle name="40% - Акцент5 5 2" xfId="525"/>
    <cellStyle name="40% - Акцент5 5 3" xfId="526"/>
    <cellStyle name="40% - Акцент5 6" xfId="527"/>
    <cellStyle name="40% — акцент5 6" xfId="528"/>
    <cellStyle name="40% - Акцент5 6 2" xfId="529"/>
    <cellStyle name="40% - Акцент5 6 3" xfId="530"/>
    <cellStyle name="40% - Акцент5 7" xfId="531"/>
    <cellStyle name="40% — акцент5 7" xfId="532"/>
    <cellStyle name="40% - Акцент5 7 2" xfId="533"/>
    <cellStyle name="40% - Акцент5 7 3" xfId="534"/>
    <cellStyle name="40% - Акцент5 8" xfId="535"/>
    <cellStyle name="40% — акцент5 8" xfId="536"/>
    <cellStyle name="40% - Акцент5 8 2" xfId="537"/>
    <cellStyle name="40% - Акцент5 8 3" xfId="538"/>
    <cellStyle name="40% - Акцент5 9" xfId="539"/>
    <cellStyle name="40% — акцент5 9" xfId="540"/>
    <cellStyle name="40% - Акцент5 9 2" xfId="541"/>
    <cellStyle name="40% - Акцент5 9 3" xfId="542"/>
    <cellStyle name="40% - Акцент6" xfId="543"/>
    <cellStyle name="40% — акцент6" xfId="544"/>
    <cellStyle name="40% - Акцент6 10" xfId="545"/>
    <cellStyle name="40% — акцент6 10" xfId="546"/>
    <cellStyle name="40% - Акцент6 10 2" xfId="547"/>
    <cellStyle name="40% - Акцент6 10 3" xfId="548"/>
    <cellStyle name="40% - Акцент6 2" xfId="549"/>
    <cellStyle name="40% — акцент6 2" xfId="550"/>
    <cellStyle name="40% - Акцент6 2 2" xfId="551"/>
    <cellStyle name="40% - Акцент6 2 2 2" xfId="552"/>
    <cellStyle name="40% - Акцент6 2 2 3" xfId="553"/>
    <cellStyle name="40% - Акцент6 2 3" xfId="554"/>
    <cellStyle name="40% - Акцент6 2 3 2" xfId="555"/>
    <cellStyle name="40% - Акцент6 2 3 3" xfId="556"/>
    <cellStyle name="40% - Акцент6 2 4" xfId="557"/>
    <cellStyle name="40% - Акцент6 2 5" xfId="558"/>
    <cellStyle name="40% - Акцент6 2 6" xfId="559"/>
    <cellStyle name="40% - Акцент6 2 7" xfId="560"/>
    <cellStyle name="40% - Акцент6 2_29-30 мая" xfId="561"/>
    <cellStyle name="40% - Акцент6 3" xfId="562"/>
    <cellStyle name="40% — акцент6 3" xfId="563"/>
    <cellStyle name="40% - Акцент6 3 2" xfId="564"/>
    <cellStyle name="40% - Акцент6 3 3" xfId="565"/>
    <cellStyle name="40% - Акцент6 3 4" xfId="566"/>
    <cellStyle name="40% - Акцент6 4" xfId="567"/>
    <cellStyle name="40% — акцент6 4" xfId="568"/>
    <cellStyle name="40% - Акцент6 4 2" xfId="569"/>
    <cellStyle name="40% - Акцент6 4 3" xfId="570"/>
    <cellStyle name="40% - Акцент6 5" xfId="571"/>
    <cellStyle name="40% — акцент6 5" xfId="572"/>
    <cellStyle name="40% - Акцент6 5 2" xfId="573"/>
    <cellStyle name="40% - Акцент6 5 3" xfId="574"/>
    <cellStyle name="40% - Акцент6 6" xfId="575"/>
    <cellStyle name="40% — акцент6 6" xfId="576"/>
    <cellStyle name="40% - Акцент6 6 2" xfId="577"/>
    <cellStyle name="40% - Акцент6 6 3" xfId="578"/>
    <cellStyle name="40% - Акцент6 7" xfId="579"/>
    <cellStyle name="40% — акцент6 7" xfId="580"/>
    <cellStyle name="40% - Акцент6 7 2" xfId="581"/>
    <cellStyle name="40% - Акцент6 7 3" xfId="582"/>
    <cellStyle name="40% - Акцент6 8" xfId="583"/>
    <cellStyle name="40% — акцент6 8" xfId="584"/>
    <cellStyle name="40% - Акцент6 8 2" xfId="585"/>
    <cellStyle name="40% - Акцент6 8 3" xfId="586"/>
    <cellStyle name="40% - Акцент6 9" xfId="587"/>
    <cellStyle name="40% — акцент6 9" xfId="588"/>
    <cellStyle name="40% - Акцент6 9 2" xfId="589"/>
    <cellStyle name="40% - Акцент6 9 3" xfId="590"/>
    <cellStyle name="60% - Акцент1" xfId="591"/>
    <cellStyle name="60% — акцент1" xfId="592"/>
    <cellStyle name="60% - Акцент1 10" xfId="593"/>
    <cellStyle name="60% — акцент1 10" xfId="594"/>
    <cellStyle name="60% - Акцент1 2" xfId="595"/>
    <cellStyle name="60% — акцент1 2" xfId="596"/>
    <cellStyle name="60% - Акцент1 3" xfId="597"/>
    <cellStyle name="60% — акцент1 3" xfId="598"/>
    <cellStyle name="60% - Акцент1 4" xfId="599"/>
    <cellStyle name="60% — акцент1 4" xfId="600"/>
    <cellStyle name="60% - Акцент1 5" xfId="601"/>
    <cellStyle name="60% — акцент1 5" xfId="602"/>
    <cellStyle name="60% - Акцент1 6" xfId="603"/>
    <cellStyle name="60% — акцент1 6" xfId="604"/>
    <cellStyle name="60% - Акцент1 7" xfId="605"/>
    <cellStyle name="60% — акцент1 7" xfId="606"/>
    <cellStyle name="60% - Акцент1 8" xfId="607"/>
    <cellStyle name="60% — акцент1 8" xfId="608"/>
    <cellStyle name="60% - Акцент1 9" xfId="609"/>
    <cellStyle name="60% — акцент1 9" xfId="610"/>
    <cellStyle name="60% - Акцент2" xfId="611"/>
    <cellStyle name="60% — акцент2" xfId="612"/>
    <cellStyle name="60% - Акцент2 10" xfId="613"/>
    <cellStyle name="60% — акцент2 10" xfId="614"/>
    <cellStyle name="60% - Акцент2 2" xfId="615"/>
    <cellStyle name="60% — акцент2 2" xfId="616"/>
    <cellStyle name="60% - Акцент2 3" xfId="617"/>
    <cellStyle name="60% — акцент2 3" xfId="618"/>
    <cellStyle name="60% - Акцент2 4" xfId="619"/>
    <cellStyle name="60% — акцент2 4" xfId="620"/>
    <cellStyle name="60% - Акцент2 5" xfId="621"/>
    <cellStyle name="60% — акцент2 5" xfId="622"/>
    <cellStyle name="60% - Акцент2 6" xfId="623"/>
    <cellStyle name="60% — акцент2 6" xfId="624"/>
    <cellStyle name="60% - Акцент2 7" xfId="625"/>
    <cellStyle name="60% — акцент2 7" xfId="626"/>
    <cellStyle name="60% - Акцент2 8" xfId="627"/>
    <cellStyle name="60% — акцент2 8" xfId="628"/>
    <cellStyle name="60% - Акцент2 9" xfId="629"/>
    <cellStyle name="60% — акцент2 9" xfId="630"/>
    <cellStyle name="60% - Акцент3" xfId="631"/>
    <cellStyle name="60% — акцент3" xfId="632"/>
    <cellStyle name="60% - Акцент3 10" xfId="633"/>
    <cellStyle name="60% — акцент3 10" xfId="634"/>
    <cellStyle name="60% - Акцент3 2" xfId="635"/>
    <cellStyle name="60% — акцент3 2" xfId="636"/>
    <cellStyle name="60% - Акцент3 3" xfId="637"/>
    <cellStyle name="60% — акцент3 3" xfId="638"/>
    <cellStyle name="60% - Акцент3 4" xfId="639"/>
    <cellStyle name="60% — акцент3 4" xfId="640"/>
    <cellStyle name="60% - Акцент3 5" xfId="641"/>
    <cellStyle name="60% — акцент3 5" xfId="642"/>
    <cellStyle name="60% - Акцент3 6" xfId="643"/>
    <cellStyle name="60% — акцент3 6" xfId="644"/>
    <cellStyle name="60% - Акцент3 7" xfId="645"/>
    <cellStyle name="60% — акцент3 7" xfId="646"/>
    <cellStyle name="60% - Акцент3 8" xfId="647"/>
    <cellStyle name="60% — акцент3 8" xfId="648"/>
    <cellStyle name="60% - Акцент3 9" xfId="649"/>
    <cellStyle name="60% — акцент3 9" xfId="650"/>
    <cellStyle name="60% - Акцент4" xfId="651"/>
    <cellStyle name="60% — акцент4" xfId="652"/>
    <cellStyle name="60% - Акцент4 10" xfId="653"/>
    <cellStyle name="60% — акцент4 10" xfId="654"/>
    <cellStyle name="60% - Акцент4 2" xfId="655"/>
    <cellStyle name="60% — акцент4 2" xfId="656"/>
    <cellStyle name="60% - Акцент4 3" xfId="657"/>
    <cellStyle name="60% — акцент4 3" xfId="658"/>
    <cellStyle name="60% - Акцент4 4" xfId="659"/>
    <cellStyle name="60% — акцент4 4" xfId="660"/>
    <cellStyle name="60% - Акцент4 5" xfId="661"/>
    <cellStyle name="60% — акцент4 5" xfId="662"/>
    <cellStyle name="60% - Акцент4 6" xfId="663"/>
    <cellStyle name="60% — акцент4 6" xfId="664"/>
    <cellStyle name="60% - Акцент4 7" xfId="665"/>
    <cellStyle name="60% — акцент4 7" xfId="666"/>
    <cellStyle name="60% - Акцент4 8" xfId="667"/>
    <cellStyle name="60% — акцент4 8" xfId="668"/>
    <cellStyle name="60% - Акцент4 9" xfId="669"/>
    <cellStyle name="60% — акцент4 9" xfId="670"/>
    <cellStyle name="60% - Акцент5" xfId="671"/>
    <cellStyle name="60% — акцент5" xfId="672"/>
    <cellStyle name="60% - Акцент5 10" xfId="673"/>
    <cellStyle name="60% — акцент5 10" xfId="674"/>
    <cellStyle name="60% - Акцент5 2" xfId="675"/>
    <cellStyle name="60% — акцент5 2" xfId="676"/>
    <cellStyle name="60% - Акцент5 3" xfId="677"/>
    <cellStyle name="60% — акцент5 3" xfId="678"/>
    <cellStyle name="60% - Акцент5 4" xfId="679"/>
    <cellStyle name="60% — акцент5 4" xfId="680"/>
    <cellStyle name="60% - Акцент5 5" xfId="681"/>
    <cellStyle name="60% — акцент5 5" xfId="682"/>
    <cellStyle name="60% - Акцент5 6" xfId="683"/>
    <cellStyle name="60% — акцент5 6" xfId="684"/>
    <cellStyle name="60% - Акцент5 7" xfId="685"/>
    <cellStyle name="60% — акцент5 7" xfId="686"/>
    <cellStyle name="60% - Акцент5 8" xfId="687"/>
    <cellStyle name="60% — акцент5 8" xfId="688"/>
    <cellStyle name="60% - Акцент5 9" xfId="689"/>
    <cellStyle name="60% — акцент5 9" xfId="690"/>
    <cellStyle name="60% - Акцент6" xfId="691"/>
    <cellStyle name="60% — акцент6" xfId="692"/>
    <cellStyle name="60% - Акцент6 10" xfId="693"/>
    <cellStyle name="60% — акцент6 10" xfId="694"/>
    <cellStyle name="60% - Акцент6 2" xfId="695"/>
    <cellStyle name="60% — акцент6 2" xfId="696"/>
    <cellStyle name="60% - Акцент6 3" xfId="697"/>
    <cellStyle name="60% — акцент6 3" xfId="698"/>
    <cellStyle name="60% - Акцент6 4" xfId="699"/>
    <cellStyle name="60% — акцент6 4" xfId="700"/>
    <cellStyle name="60% - Акцент6 5" xfId="701"/>
    <cellStyle name="60% — акцент6 5" xfId="702"/>
    <cellStyle name="60% - Акцент6 6" xfId="703"/>
    <cellStyle name="60% — акцент6 6" xfId="704"/>
    <cellStyle name="60% - Акцент6 7" xfId="705"/>
    <cellStyle name="60% — акцент6 7" xfId="706"/>
    <cellStyle name="60% - Акцент6 8" xfId="707"/>
    <cellStyle name="60% — акцент6 8" xfId="708"/>
    <cellStyle name="60% - Акцент6 9" xfId="709"/>
    <cellStyle name="60% — акцент6 9" xfId="710"/>
    <cellStyle name="Excel Built-in Normal" xfId="711"/>
    <cellStyle name="Normal_технические" xfId="712"/>
    <cellStyle name="Акцент1" xfId="713"/>
    <cellStyle name="Акцент1 2" xfId="714"/>
    <cellStyle name="Акцент1 3" xfId="715"/>
    <cellStyle name="Акцент1 4" xfId="716"/>
    <cellStyle name="Акцент2" xfId="717"/>
    <cellStyle name="Акцент2 2" xfId="718"/>
    <cellStyle name="Акцент2 3" xfId="719"/>
    <cellStyle name="Акцент2 4" xfId="720"/>
    <cellStyle name="Акцент3" xfId="721"/>
    <cellStyle name="Акцент3 2" xfId="722"/>
    <cellStyle name="Акцент3 3" xfId="723"/>
    <cellStyle name="Акцент3 4" xfId="724"/>
    <cellStyle name="Акцент4" xfId="725"/>
    <cellStyle name="Акцент4 2" xfId="726"/>
    <cellStyle name="Акцент4 3" xfId="727"/>
    <cellStyle name="Акцент4 4" xfId="728"/>
    <cellStyle name="Акцент5" xfId="729"/>
    <cellStyle name="Акцент5 2" xfId="730"/>
    <cellStyle name="Акцент5 3" xfId="731"/>
    <cellStyle name="Акцент5 4" xfId="732"/>
    <cellStyle name="Акцент6" xfId="733"/>
    <cellStyle name="Акцент6 2" xfId="734"/>
    <cellStyle name="Акцент6 3" xfId="735"/>
    <cellStyle name="Акцент6 4" xfId="736"/>
    <cellStyle name="Ввод " xfId="737"/>
    <cellStyle name="Ввод  2" xfId="738"/>
    <cellStyle name="Ввод  3" xfId="739"/>
    <cellStyle name="Ввод  4" xfId="740"/>
    <cellStyle name="Вывод" xfId="741"/>
    <cellStyle name="Вывод 2" xfId="742"/>
    <cellStyle name="Вывод 3" xfId="743"/>
    <cellStyle name="Вывод 4" xfId="744"/>
    <cellStyle name="Вычисление" xfId="745"/>
    <cellStyle name="Вычисление 2" xfId="746"/>
    <cellStyle name="Вычисление 3" xfId="747"/>
    <cellStyle name="Вычисление 4" xfId="748"/>
    <cellStyle name="Currency" xfId="749"/>
    <cellStyle name="Currency [0]" xfId="750"/>
    <cellStyle name="Денежный 10" xfId="751"/>
    <cellStyle name="Денежный 10 2" xfId="752"/>
    <cellStyle name="Денежный 10 2 2" xfId="753"/>
    <cellStyle name="Денежный 10 2 2 2" xfId="754"/>
    <cellStyle name="Денежный 10 2 3" xfId="755"/>
    <cellStyle name="Денежный 10 2 3 2" xfId="756"/>
    <cellStyle name="Денежный 10 2 3 2 2" xfId="757"/>
    <cellStyle name="Денежный 10 2 3 3" xfId="758"/>
    <cellStyle name="Денежный 10 2 3 3 2" xfId="759"/>
    <cellStyle name="Денежный 10 2 3 3 2 2" xfId="760"/>
    <cellStyle name="Денежный 10 2 3 3 3" xfId="761"/>
    <cellStyle name="Денежный 10 2 3 3 4" xfId="762"/>
    <cellStyle name="Денежный 10 2 4" xfId="763"/>
    <cellStyle name="Денежный 10 2 4 2" xfId="764"/>
    <cellStyle name="Денежный 10 2 4 3" xfId="765"/>
    <cellStyle name="Денежный 10 2 4 4" xfId="766"/>
    <cellStyle name="Денежный 10 2 5" xfId="767"/>
    <cellStyle name="Денежный 10 2 6" xfId="768"/>
    <cellStyle name="Денежный 10 2 7" xfId="769"/>
    <cellStyle name="Денежный 10 3" xfId="770"/>
    <cellStyle name="Денежный 10 3 2" xfId="771"/>
    <cellStyle name="Денежный 10 3 3" xfId="772"/>
    <cellStyle name="Денежный 10 3 3 2" xfId="773"/>
    <cellStyle name="Денежный 10 3 3 3" xfId="774"/>
    <cellStyle name="Денежный 10 3 4" xfId="775"/>
    <cellStyle name="Денежный 10 3 5" xfId="776"/>
    <cellStyle name="Денежный 10 4" xfId="777"/>
    <cellStyle name="Денежный 10 4 2" xfId="778"/>
    <cellStyle name="Денежный 10 4 3" xfId="779"/>
    <cellStyle name="Денежный 10 4 3 2" xfId="780"/>
    <cellStyle name="Денежный 10 4 3 3" xfId="781"/>
    <cellStyle name="Денежный 10 5" xfId="782"/>
    <cellStyle name="Денежный 10 5 2" xfId="783"/>
    <cellStyle name="Денежный 11" xfId="784"/>
    <cellStyle name="Денежный 11 10" xfId="785"/>
    <cellStyle name="Денежный 11 11" xfId="786"/>
    <cellStyle name="Денежный 11 11 2" xfId="787"/>
    <cellStyle name="Денежный 11 11 3" xfId="788"/>
    <cellStyle name="Денежный 11 11 4" xfId="789"/>
    <cellStyle name="Денежный 11 12" xfId="790"/>
    <cellStyle name="Денежный 11 13" xfId="791"/>
    <cellStyle name="Денежный 11 14" xfId="792"/>
    <cellStyle name="Денежный 11 2" xfId="793"/>
    <cellStyle name="Денежный 11 2 2" xfId="794"/>
    <cellStyle name="Денежный 11 2 2 2" xfId="795"/>
    <cellStyle name="Денежный 11 2 2 3" xfId="796"/>
    <cellStyle name="Денежный 11 2 3" xfId="797"/>
    <cellStyle name="Денежный 11 3" xfId="798"/>
    <cellStyle name="Денежный 11 4" xfId="799"/>
    <cellStyle name="Денежный 11 5" xfId="800"/>
    <cellStyle name="Денежный 11 6" xfId="801"/>
    <cellStyle name="Денежный 11 7" xfId="802"/>
    <cellStyle name="Денежный 11 8" xfId="803"/>
    <cellStyle name="Денежный 11 9" xfId="804"/>
    <cellStyle name="Денежный 11 9 12" xfId="805"/>
    <cellStyle name="Денежный 11 9 12 2" xfId="806"/>
    <cellStyle name="Денежный 11 9 12 3" xfId="807"/>
    <cellStyle name="Денежный 11 9 2" xfId="808"/>
    <cellStyle name="Денежный 11 9 3" xfId="809"/>
    <cellStyle name="Денежный 11 9 4" xfId="810"/>
    <cellStyle name="Денежный 11 9 5" xfId="811"/>
    <cellStyle name="Денежный 11 9 6" xfId="812"/>
    <cellStyle name="Денежный 11 9 7" xfId="813"/>
    <cellStyle name="Денежный 12" xfId="814"/>
    <cellStyle name="Денежный 12 10" xfId="815"/>
    <cellStyle name="Денежный 12 11" xfId="816"/>
    <cellStyle name="Денежный 12 12" xfId="817"/>
    <cellStyle name="Денежный 12 12 10" xfId="818"/>
    <cellStyle name="Денежный 12 12 10 2" xfId="819"/>
    <cellStyle name="Денежный 12 12 10 2 2" xfId="820"/>
    <cellStyle name="Денежный 12 12 10 3" xfId="821"/>
    <cellStyle name="Денежный 12 12 10 4" xfId="822"/>
    <cellStyle name="Денежный 12 12 10 5" xfId="823"/>
    <cellStyle name="Денежный 12 12 10 6" xfId="824"/>
    <cellStyle name="Денежный 12 12 2" xfId="825"/>
    <cellStyle name="Денежный 12 12 2 2" xfId="826"/>
    <cellStyle name="Денежный 12 12 2 3" xfId="827"/>
    <cellStyle name="Денежный 12 12 2 4" xfId="828"/>
    <cellStyle name="Денежный 12 12 3" xfId="829"/>
    <cellStyle name="Денежный 12 12 3 2" xfId="830"/>
    <cellStyle name="Денежный 12 12 3 3" xfId="831"/>
    <cellStyle name="Денежный 12 12 3 3 2" xfId="832"/>
    <cellStyle name="Денежный 12 12 3 4" xfId="833"/>
    <cellStyle name="Денежный 12 12 4" xfId="834"/>
    <cellStyle name="Денежный 12 12 5" xfId="835"/>
    <cellStyle name="Денежный 12 12 5 2" xfId="836"/>
    <cellStyle name="Денежный 12 12 5 4" xfId="837"/>
    <cellStyle name="Денежный 12 12 6" xfId="838"/>
    <cellStyle name="Денежный 12 12 7" xfId="839"/>
    <cellStyle name="Денежный 12 12 8" xfId="840"/>
    <cellStyle name="Денежный 12 12 9" xfId="841"/>
    <cellStyle name="Денежный 12 12_Мастер" xfId="842"/>
    <cellStyle name="Денежный 12 13" xfId="843"/>
    <cellStyle name="Денежный 12 14" xfId="844"/>
    <cellStyle name="Денежный 12 15" xfId="845"/>
    <cellStyle name="Денежный 12 16" xfId="846"/>
    <cellStyle name="Денежный 12 17" xfId="847"/>
    <cellStyle name="Денежный 12 18" xfId="848"/>
    <cellStyle name="Денежный 12 19" xfId="849"/>
    <cellStyle name="Денежный 12 2" xfId="850"/>
    <cellStyle name="Денежный 12 2 2" xfId="851"/>
    <cellStyle name="Денежный 12 2 3" xfId="852"/>
    <cellStyle name="Денежный 12 20" xfId="853"/>
    <cellStyle name="Денежный 12 21" xfId="854"/>
    <cellStyle name="Денежный 12 3" xfId="855"/>
    <cellStyle name="Денежный 12 3 2" xfId="856"/>
    <cellStyle name="Денежный 12 4" xfId="857"/>
    <cellStyle name="Денежный 12 5" xfId="858"/>
    <cellStyle name="Денежный 12 6" xfId="859"/>
    <cellStyle name="Денежный 12 7" xfId="860"/>
    <cellStyle name="Денежный 12 8" xfId="861"/>
    <cellStyle name="Денежный 12 9" xfId="862"/>
    <cellStyle name="Денежный 13" xfId="863"/>
    <cellStyle name="Денежный 13 10" xfId="864"/>
    <cellStyle name="Денежный 13 2" xfId="865"/>
    <cellStyle name="Денежный 13 3" xfId="866"/>
    <cellStyle name="Денежный 13 4" xfId="867"/>
    <cellStyle name="Денежный 13 5" xfId="868"/>
    <cellStyle name="Денежный 13 6" xfId="869"/>
    <cellStyle name="Денежный 13 7" xfId="870"/>
    <cellStyle name="Денежный 13 8" xfId="871"/>
    <cellStyle name="Денежный 13 9" xfId="872"/>
    <cellStyle name="Денежный 14" xfId="873"/>
    <cellStyle name="Денежный 14 2" xfId="874"/>
    <cellStyle name="Денежный 14 3" xfId="875"/>
    <cellStyle name="Денежный 14 4" xfId="876"/>
    <cellStyle name="Денежный 14 5" xfId="877"/>
    <cellStyle name="Денежный 14 6" xfId="878"/>
    <cellStyle name="Денежный 14 7" xfId="879"/>
    <cellStyle name="Денежный 14 8" xfId="880"/>
    <cellStyle name="Денежный 14 9" xfId="881"/>
    <cellStyle name="Денежный 15" xfId="882"/>
    <cellStyle name="Денежный 16" xfId="883"/>
    <cellStyle name="Денежный 18" xfId="884"/>
    <cellStyle name="Денежный 2" xfId="885"/>
    <cellStyle name="Денежный 2 10" xfId="886"/>
    <cellStyle name="Денежный 2 10 2" xfId="887"/>
    <cellStyle name="Денежный 2 10 2 10" xfId="888"/>
    <cellStyle name="Денежный 2 10 2 11" xfId="889"/>
    <cellStyle name="Денежный 2 10 2 12" xfId="890"/>
    <cellStyle name="Денежный 2 10 2 13" xfId="891"/>
    <cellStyle name="Денежный 2 10 2 14" xfId="892"/>
    <cellStyle name="Денежный 2 10 2 15" xfId="893"/>
    <cellStyle name="Денежный 2 10 2 2" xfId="894"/>
    <cellStyle name="Денежный 2 10 2 2 2" xfId="895"/>
    <cellStyle name="Денежный 2 10 2 2 3" xfId="896"/>
    <cellStyle name="Денежный 2 10 2 3" xfId="897"/>
    <cellStyle name="Денежный 2 10 2 4" xfId="898"/>
    <cellStyle name="Денежный 2 10 2 5" xfId="899"/>
    <cellStyle name="Денежный 2 10 2 6" xfId="900"/>
    <cellStyle name="Денежный 2 10 2 7" xfId="901"/>
    <cellStyle name="Денежный 2 10 2 8" xfId="902"/>
    <cellStyle name="Денежный 2 10 2 9" xfId="903"/>
    <cellStyle name="Денежный 2 10 3" xfId="904"/>
    <cellStyle name="Денежный 2 11" xfId="905"/>
    <cellStyle name="Денежный 2 11 2" xfId="906"/>
    <cellStyle name="Денежный 2 11 2 2" xfId="907"/>
    <cellStyle name="Денежный 2 11 2 3" xfId="908"/>
    <cellStyle name="Денежный 2 11 3" xfId="909"/>
    <cellStyle name="Денежный 2 11 4" xfId="910"/>
    <cellStyle name="Денежный 2 12" xfId="911"/>
    <cellStyle name="Денежный 2 13" xfId="912"/>
    <cellStyle name="Денежный 2 13 2" xfId="913"/>
    <cellStyle name="Денежный 2 13 3" xfId="914"/>
    <cellStyle name="Денежный 2 14" xfId="915"/>
    <cellStyle name="Денежный 2 15" xfId="916"/>
    <cellStyle name="Денежный 2 16" xfId="917"/>
    <cellStyle name="Денежный 2 17" xfId="918"/>
    <cellStyle name="Денежный 2 18" xfId="919"/>
    <cellStyle name="Денежный 2 19" xfId="920"/>
    <cellStyle name="Денежный 2 2" xfId="921"/>
    <cellStyle name="Денежный 2 2 10" xfId="922"/>
    <cellStyle name="Денежный 2 2 11" xfId="923"/>
    <cellStyle name="Денежный 2 2 12" xfId="924"/>
    <cellStyle name="Денежный 2 2 2" xfId="925"/>
    <cellStyle name="Денежный 2 2 2 10" xfId="926"/>
    <cellStyle name="Денежный 2 2 2 11" xfId="927"/>
    <cellStyle name="Денежный 2 2 2 2" xfId="928"/>
    <cellStyle name="Денежный 2 2 2 3" xfId="929"/>
    <cellStyle name="Денежный 2 2 2 4" xfId="930"/>
    <cellStyle name="Денежный 2 2 2 4 2" xfId="931"/>
    <cellStyle name="Денежный 2 2 2 5" xfId="932"/>
    <cellStyle name="Денежный 2 2 2 6" xfId="933"/>
    <cellStyle name="Денежный 2 2 2 7" xfId="934"/>
    <cellStyle name="Денежный 2 2 2 8" xfId="935"/>
    <cellStyle name="Денежный 2 2 2 9" xfId="936"/>
    <cellStyle name="Денежный 2 2 3" xfId="937"/>
    <cellStyle name="Денежный 2 2 4" xfId="938"/>
    <cellStyle name="Денежный 2 2 5" xfId="939"/>
    <cellStyle name="Денежный 2 2 5 2" xfId="940"/>
    <cellStyle name="Денежный 2 2 6" xfId="941"/>
    <cellStyle name="Денежный 2 2 7" xfId="942"/>
    <cellStyle name="Денежный 2 2 8" xfId="943"/>
    <cellStyle name="Денежный 2 2 9" xfId="944"/>
    <cellStyle name="Денежный 2 20" xfId="945"/>
    <cellStyle name="Денежный 2 21" xfId="946"/>
    <cellStyle name="Денежный 2 22" xfId="947"/>
    <cellStyle name="Денежный 2 23" xfId="948"/>
    <cellStyle name="Денежный 2 24" xfId="949"/>
    <cellStyle name="Денежный 2 24 2" xfId="950"/>
    <cellStyle name="Денежный 2 24 3" xfId="951"/>
    <cellStyle name="Денежный 2 24 3 2" xfId="952"/>
    <cellStyle name="Денежный 2 24 4" xfId="953"/>
    <cellStyle name="Денежный 2 25" xfId="954"/>
    <cellStyle name="Денежный 2 26" xfId="955"/>
    <cellStyle name="Денежный 2 27" xfId="956"/>
    <cellStyle name="Денежный 2 28" xfId="957"/>
    <cellStyle name="Денежный 2 29" xfId="958"/>
    <cellStyle name="Денежный 2 3" xfId="959"/>
    <cellStyle name="Денежный 2 3 2" xfId="960"/>
    <cellStyle name="Денежный 2 3 2 2" xfId="961"/>
    <cellStyle name="Денежный 2 3 2 3" xfId="962"/>
    <cellStyle name="Денежный 2 3 2 4" xfId="963"/>
    <cellStyle name="Денежный 2 3 3" xfId="964"/>
    <cellStyle name="Денежный 2 3 4" xfId="965"/>
    <cellStyle name="Денежный 2 3 5" xfId="966"/>
    <cellStyle name="Денежный 2 3 6" xfId="967"/>
    <cellStyle name="Денежный 2 3 7" xfId="968"/>
    <cellStyle name="Денежный 2 3 8" xfId="969"/>
    <cellStyle name="Денежный 2 3 9" xfId="970"/>
    <cellStyle name="Денежный 2 3 9 2" xfId="971"/>
    <cellStyle name="Денежный 2 3 9 2 2" xfId="972"/>
    <cellStyle name="Денежный 2 3 9 2 3" xfId="973"/>
    <cellStyle name="Денежный 2 3 9 2 4" xfId="974"/>
    <cellStyle name="Денежный 2 3 9 3" xfId="975"/>
    <cellStyle name="Денежный 2 3 9 4" xfId="976"/>
    <cellStyle name="Денежный 2 3 9 5" xfId="977"/>
    <cellStyle name="Денежный 2 3 9 6" xfId="978"/>
    <cellStyle name="Денежный 2 3 9 7" xfId="979"/>
    <cellStyle name="Денежный 2 3 9 8" xfId="980"/>
    <cellStyle name="Денежный 2 30" xfId="981"/>
    <cellStyle name="Денежный 2 31" xfId="982"/>
    <cellStyle name="Денежный 2 32" xfId="983"/>
    <cellStyle name="Денежный 2 33" xfId="984"/>
    <cellStyle name="Денежный 2 34" xfId="985"/>
    <cellStyle name="Денежный 2 35" xfId="986"/>
    <cellStyle name="Денежный 2 36" xfId="987"/>
    <cellStyle name="Денежный 2 36 2" xfId="988"/>
    <cellStyle name="Денежный 2 37" xfId="989"/>
    <cellStyle name="Денежный 2 38" xfId="990"/>
    <cellStyle name="Денежный 2 39" xfId="991"/>
    <cellStyle name="Денежный 2 4" xfId="992"/>
    <cellStyle name="Денежный 2 4 2" xfId="993"/>
    <cellStyle name="Денежный 2 4 3" xfId="994"/>
    <cellStyle name="Денежный 2 4 4" xfId="995"/>
    <cellStyle name="Денежный 2 4 5" xfId="996"/>
    <cellStyle name="Денежный 2 4 6" xfId="997"/>
    <cellStyle name="Денежный 2 4 7" xfId="998"/>
    <cellStyle name="Денежный 2 4 8" xfId="999"/>
    <cellStyle name="Денежный 2 4 9" xfId="1000"/>
    <cellStyle name="Денежный 2 40" xfId="1001"/>
    <cellStyle name="Денежный 2 41" xfId="1002"/>
    <cellStyle name="Денежный 2 42" xfId="1003"/>
    <cellStyle name="Денежный 2 43" xfId="1004"/>
    <cellStyle name="Денежный 2 45" xfId="1005"/>
    <cellStyle name="Денежный 2 46" xfId="1006"/>
    <cellStyle name="Денежный 2 47" xfId="1007"/>
    <cellStyle name="Денежный 2 5" xfId="1008"/>
    <cellStyle name="Денежный 2 5 2" xfId="1009"/>
    <cellStyle name="Денежный 2 5 2 2" xfId="1010"/>
    <cellStyle name="Денежный 2 5 2 3" xfId="1011"/>
    <cellStyle name="Денежный 2 5 2 4" xfId="1012"/>
    <cellStyle name="Денежный 2 5 3" xfId="1013"/>
    <cellStyle name="Денежный 2 5 3 2" xfId="1014"/>
    <cellStyle name="Денежный 2 5 3 3" xfId="1015"/>
    <cellStyle name="Денежный 2 5 3 4" xfId="1016"/>
    <cellStyle name="Денежный 2 5 4" xfId="1017"/>
    <cellStyle name="Денежный 2 5 4 2" xfId="1018"/>
    <cellStyle name="Денежный 2 5 4 3" xfId="1019"/>
    <cellStyle name="Денежный 2 5 4 4" xfId="1020"/>
    <cellStyle name="Денежный 2 5 5" xfId="1021"/>
    <cellStyle name="Денежный 2 5 6" xfId="1022"/>
    <cellStyle name="Денежный 2 5 7" xfId="1023"/>
    <cellStyle name="Денежный 2 5 8" xfId="1024"/>
    <cellStyle name="Денежный 2 51" xfId="1025"/>
    <cellStyle name="Денежный 2 6" xfId="1026"/>
    <cellStyle name="Денежный 2 7" xfId="1027"/>
    <cellStyle name="Денежный 2 8" xfId="1028"/>
    <cellStyle name="Денежный 2 9" xfId="1029"/>
    <cellStyle name="Денежный 2_942_koltushi-23-24.05.13" xfId="1030"/>
    <cellStyle name="Денежный 20" xfId="1031"/>
    <cellStyle name="Денежный 24" xfId="1032"/>
    <cellStyle name="Денежный 24 12" xfId="1033"/>
    <cellStyle name="Денежный 24 12 2" xfId="1034"/>
    <cellStyle name="Денежный 24 12 3" xfId="1035"/>
    <cellStyle name="Денежный 24 2" xfId="1036"/>
    <cellStyle name="Денежный 24 2 2" xfId="1037"/>
    <cellStyle name="Денежный 24 2 2 2" xfId="1038"/>
    <cellStyle name="Денежный 24 2 2 3" xfId="1039"/>
    <cellStyle name="Денежный 24 2 2 4" xfId="1040"/>
    <cellStyle name="Денежный 24 2 3" xfId="1041"/>
    <cellStyle name="Денежный 24 3" xfId="1042"/>
    <cellStyle name="Денежный 24 3 2" xfId="1043"/>
    <cellStyle name="Денежный 24 3 3" xfId="1044"/>
    <cellStyle name="Денежный 24 3 4" xfId="1045"/>
    <cellStyle name="Денежный 24 3 5" xfId="1046"/>
    <cellStyle name="Денежный 24 4" xfId="1047"/>
    <cellStyle name="Денежный 24 5" xfId="1048"/>
    <cellStyle name="Денежный 24 6" xfId="1049"/>
    <cellStyle name="Денежный 24 7" xfId="1050"/>
    <cellStyle name="Денежный 24 8" xfId="1051"/>
    <cellStyle name="Денежный 24 9" xfId="1052"/>
    <cellStyle name="Денежный 26" xfId="1053"/>
    <cellStyle name="Денежный 3" xfId="1054"/>
    <cellStyle name="Денежный 3 10" xfId="1055"/>
    <cellStyle name="Денежный 3 11" xfId="1056"/>
    <cellStyle name="Денежный 3 12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2 2" xfId="1064"/>
    <cellStyle name="Денежный 3 2 2 2 3" xfId="1065"/>
    <cellStyle name="Денежный 3 2 3" xfId="1066"/>
    <cellStyle name="Денежный 3 3" xfId="1067"/>
    <cellStyle name="Денежный 3 3 2" xfId="1068"/>
    <cellStyle name="Денежный 3 3 3" xfId="1069"/>
    <cellStyle name="Денежный 3 3 3 2" xfId="1070"/>
    <cellStyle name="Денежный 3 3 3 3" xfId="1071"/>
    <cellStyle name="Денежный 3 4" xfId="1072"/>
    <cellStyle name="Денежный 3 4 2" xfId="1073"/>
    <cellStyle name="Денежный 3 4 3" xfId="1074"/>
    <cellStyle name="Денежный 3 4 3 2" xfId="1075"/>
    <cellStyle name="Денежный 3 4 3 3" xfId="1076"/>
    <cellStyle name="Денежный 3 5" xfId="1077"/>
    <cellStyle name="Денежный 3 5 2" xfId="1078"/>
    <cellStyle name="Денежный 3 5 3" xfId="1079"/>
    <cellStyle name="Денежный 3 5 4" xfId="1080"/>
    <cellStyle name="Денежный 3 6" xfId="1081"/>
    <cellStyle name="Денежный 3 6 2" xfId="1082"/>
    <cellStyle name="Денежный 3 6 2 2" xfId="1083"/>
    <cellStyle name="Денежный 3 6 2 3" xfId="1084"/>
    <cellStyle name="Денежный 3 7" xfId="1085"/>
    <cellStyle name="Денежный 3 8" xfId="1086"/>
    <cellStyle name="Денежный 3 8 2" xfId="1087"/>
    <cellStyle name="Денежный 3 8 3" xfId="1088"/>
    <cellStyle name="Денежный 3 8 4" xfId="1089"/>
    <cellStyle name="Денежный 3 8 5" xfId="1090"/>
    <cellStyle name="Денежный 3 8 6" xfId="1091"/>
    <cellStyle name="Денежный 3 9" xfId="1092"/>
    <cellStyle name="Денежный 4" xfId="1093"/>
    <cellStyle name="Денежный 4 10" xfId="1094"/>
    <cellStyle name="Денежный 4 11" xfId="1095"/>
    <cellStyle name="Денежный 4 12" xfId="1096"/>
    <cellStyle name="Денежный 4 13" xfId="1097"/>
    <cellStyle name="Денежный 4 13 2" xfId="1098"/>
    <cellStyle name="Денежный 4 13 3" xfId="1099"/>
    <cellStyle name="Денежный 4 14" xfId="1100"/>
    <cellStyle name="Денежный 4 14 2" xfId="1101"/>
    <cellStyle name="Денежный 4 14 2 2" xfId="1102"/>
    <cellStyle name="Денежный 4 14 2 3" xfId="1103"/>
    <cellStyle name="Денежный 4 14 3" xfId="1104"/>
    <cellStyle name="Денежный 4 14 3 2" xfId="1105"/>
    <cellStyle name="Денежный 4 14 3 3" xfId="1106"/>
    <cellStyle name="Денежный 4 14 4" xfId="1107"/>
    <cellStyle name="Денежный 4 14 5" xfId="1108"/>
    <cellStyle name="Денежный 4 14 6" xfId="1109"/>
    <cellStyle name="Денежный 4 14 7" xfId="1110"/>
    <cellStyle name="Денежный 4 2" xfId="1111"/>
    <cellStyle name="Денежный 4 2 2" xfId="1112"/>
    <cellStyle name="Денежный 4 2 3" xfId="1113"/>
    <cellStyle name="Денежный 4 3" xfId="1114"/>
    <cellStyle name="Денежный 4 3 2" xfId="1115"/>
    <cellStyle name="Денежный 4 3 3" xfId="1116"/>
    <cellStyle name="Денежный 4 3 3 2" xfId="1117"/>
    <cellStyle name="Денежный 4 3 3 3" xfId="1118"/>
    <cellStyle name="Денежный 4 3 3 4" xfId="1119"/>
    <cellStyle name="Денежный 4 3 4" xfId="1120"/>
    <cellStyle name="Денежный 4 3 5" xfId="1121"/>
    <cellStyle name="Денежный 4 3 6" xfId="1122"/>
    <cellStyle name="Денежный 4 3 7" xfId="1123"/>
    <cellStyle name="Денежный 4 4" xfId="1124"/>
    <cellStyle name="Денежный 4 4 2" xfId="1125"/>
    <cellStyle name="Денежный 4 5" xfId="1126"/>
    <cellStyle name="Денежный 4 5 2" xfId="1127"/>
    <cellStyle name="Денежный 4 5 2 2" xfId="1128"/>
    <cellStyle name="Денежный 4 5 2 3" xfId="1129"/>
    <cellStyle name="Денежный 4 6" xfId="1130"/>
    <cellStyle name="Денежный 4 7" xfId="1131"/>
    <cellStyle name="Денежный 4 8" xfId="1132"/>
    <cellStyle name="Денежный 4 9" xfId="1133"/>
    <cellStyle name="Денежный 5" xfId="1134"/>
    <cellStyle name="Денежный 5 2" xfId="1135"/>
    <cellStyle name="Денежный 5 2 2" xfId="1136"/>
    <cellStyle name="Денежный 5 2 3" xfId="1137"/>
    <cellStyle name="Денежный 5 3" xfId="1138"/>
    <cellStyle name="Денежный 5 3 2" xfId="1139"/>
    <cellStyle name="Денежный 5 4" xfId="1140"/>
    <cellStyle name="Денежный 5 5" xfId="1141"/>
    <cellStyle name="Денежный 5 5 2" xfId="1142"/>
    <cellStyle name="Денежный 5 5 3" xfId="1143"/>
    <cellStyle name="Денежный 6" xfId="1144"/>
    <cellStyle name="Денежный 6 10" xfId="1145"/>
    <cellStyle name="Денежный 6 11" xfId="1146"/>
    <cellStyle name="Денежный 6 2" xfId="1147"/>
    <cellStyle name="Денежный 6 2 2" xfId="1148"/>
    <cellStyle name="Денежный 6 2 3" xfId="1149"/>
    <cellStyle name="Денежный 6 3" xfId="1150"/>
    <cellStyle name="Денежный 6 4" xfId="1151"/>
    <cellStyle name="Денежный 6 5" xfId="1152"/>
    <cellStyle name="Денежный 6 5 2" xfId="1153"/>
    <cellStyle name="Денежный 6 5 3" xfId="1154"/>
    <cellStyle name="Денежный 6 6" xfId="1155"/>
    <cellStyle name="Денежный 6 7" xfId="1156"/>
    <cellStyle name="Денежный 6 7 2" xfId="1157"/>
    <cellStyle name="Денежный 6 7 3" xfId="1158"/>
    <cellStyle name="Денежный 6 7 4" xfId="1159"/>
    <cellStyle name="Денежный 6 7 5" xfId="1160"/>
    <cellStyle name="Денежный 6 7 6" xfId="1161"/>
    <cellStyle name="Денежный 6 8" xfId="1162"/>
    <cellStyle name="Денежный 6 8 2" xfId="1163"/>
    <cellStyle name="Денежный 6 8 3" xfId="1164"/>
    <cellStyle name="Денежный 6 8 4" xfId="1165"/>
    <cellStyle name="Денежный 6 9" xfId="1166"/>
    <cellStyle name="Денежный 7" xfId="1167"/>
    <cellStyle name="Денежный 7 2" xfId="1168"/>
    <cellStyle name="Денежный 7 2 2" xfId="1169"/>
    <cellStyle name="Денежный 7 2 3" xfId="1170"/>
    <cellStyle name="Денежный 7 3" xfId="1171"/>
    <cellStyle name="Денежный 7 4" xfId="1172"/>
    <cellStyle name="Денежный 7 5" xfId="1173"/>
    <cellStyle name="Денежный 7 5 2" xfId="1174"/>
    <cellStyle name="Денежный 7 5 3" xfId="1175"/>
    <cellStyle name="Денежный 7 6" xfId="1176"/>
    <cellStyle name="Денежный 7 7 2" xfId="1177"/>
    <cellStyle name="Денежный 8" xfId="1178"/>
    <cellStyle name="Денежный 8 2" xfId="1179"/>
    <cellStyle name="Денежный 8 2 2" xfId="1180"/>
    <cellStyle name="Денежный 8 2 3" xfId="1181"/>
    <cellStyle name="Денежный 8 3" xfId="1182"/>
    <cellStyle name="Денежный 8 3 2" xfId="1183"/>
    <cellStyle name="Денежный 8 4" xfId="1184"/>
    <cellStyle name="Денежный 8 5" xfId="1185"/>
    <cellStyle name="Денежный 8 5 2" xfId="1186"/>
    <cellStyle name="Денежный 8 5 3" xfId="1187"/>
    <cellStyle name="Денежный 8 6" xfId="1188"/>
    <cellStyle name="Денежный 9" xfId="1189"/>
    <cellStyle name="Денежный 9 2" xfId="1190"/>
    <cellStyle name="Денежный 9 2 2" xfId="1191"/>
    <cellStyle name="Денежный 9 2 3" xfId="1192"/>
    <cellStyle name="Денежный 9 2 4" xfId="1193"/>
    <cellStyle name="Денежный 9 3" xfId="1194"/>
    <cellStyle name="Заголовок 1" xfId="1195"/>
    <cellStyle name="Заголовок 1 2" xfId="1196"/>
    <cellStyle name="Заголовок 1 3" xfId="1197"/>
    <cellStyle name="Заголовок 2" xfId="1198"/>
    <cellStyle name="Заголовок 2 2" xfId="1199"/>
    <cellStyle name="Заголовок 2 3" xfId="1200"/>
    <cellStyle name="Заголовок 3" xfId="1201"/>
    <cellStyle name="Заголовок 3 2" xfId="1202"/>
    <cellStyle name="Заголовок 3 3" xfId="1203"/>
    <cellStyle name="Заголовок 4" xfId="1204"/>
    <cellStyle name="Заголовок 4 2" xfId="1205"/>
    <cellStyle name="Заголовок 4 3" xfId="1206"/>
    <cellStyle name="Итог" xfId="1207"/>
    <cellStyle name="Итог 2" xfId="1208"/>
    <cellStyle name="Итог 3" xfId="1209"/>
    <cellStyle name="Контрольная ячейка" xfId="1210"/>
    <cellStyle name="Контрольная ячейка 2" xfId="1211"/>
    <cellStyle name="Контрольная ячейка 3" xfId="1212"/>
    <cellStyle name="Контрольная ячейка 4" xfId="1213"/>
    <cellStyle name="Название" xfId="1214"/>
    <cellStyle name="Название 2" xfId="1215"/>
    <cellStyle name="Название 3" xfId="1216"/>
    <cellStyle name="Нейтральный" xfId="1217"/>
    <cellStyle name="Нейтральный 2" xfId="1218"/>
    <cellStyle name="Нейтральный 3" xfId="1219"/>
    <cellStyle name="Нейтральный 4" xfId="1220"/>
    <cellStyle name="Обычный 10" xfId="1221"/>
    <cellStyle name="Обычный 10 2" xfId="1222"/>
    <cellStyle name="Обычный 10 2 2" xfId="1223"/>
    <cellStyle name="Обычный 10 3" xfId="1224"/>
    <cellStyle name="Обычный 11" xfId="1225"/>
    <cellStyle name="Обычный 11 10" xfId="1226"/>
    <cellStyle name="Обычный 11 10 2" xfId="1227"/>
    <cellStyle name="Обычный 11 10 3" xfId="1228"/>
    <cellStyle name="Обычный 11 11" xfId="1229"/>
    <cellStyle name="Обычный 11 12" xfId="1230"/>
    <cellStyle name="Обычный 11 12 2" xfId="1231"/>
    <cellStyle name="Обычный 11 2" xfId="1232"/>
    <cellStyle name="Обычный 11 2 2" xfId="1233"/>
    <cellStyle name="Обычный 11 3" xfId="1234"/>
    <cellStyle name="Обычный 11 4" xfId="1235"/>
    <cellStyle name="Обычный 11 5" xfId="1236"/>
    <cellStyle name="Обычный 11 6" xfId="1237"/>
    <cellStyle name="Обычный 11 7" xfId="1238"/>
    <cellStyle name="Обычный 11 8" xfId="1239"/>
    <cellStyle name="Обычный 11 9" xfId="1240"/>
    <cellStyle name="Обычный 12" xfId="1241"/>
    <cellStyle name="Обычный 12 2" xfId="1242"/>
    <cellStyle name="Обычный 12 2 2" xfId="1243"/>
    <cellStyle name="Обычный 13 2" xfId="1244"/>
    <cellStyle name="Обычный 14" xfId="1245"/>
    <cellStyle name="Обычный 14 2" xfId="1246"/>
    <cellStyle name="Обычный 14 3" xfId="1247"/>
    <cellStyle name="Обычный 14 4" xfId="1248"/>
    <cellStyle name="Обычный 14 5" xfId="1249"/>
    <cellStyle name="Обычный 14 6" xfId="1250"/>
    <cellStyle name="Обычный 15" xfId="1251"/>
    <cellStyle name="Обычный 15 2" xfId="1252"/>
    <cellStyle name="Обычный 16" xfId="1253"/>
    <cellStyle name="Обычный 17" xfId="1254"/>
    <cellStyle name="Обычный 17 2" xfId="1255"/>
    <cellStyle name="Обычный 17 3" xfId="1256"/>
    <cellStyle name="Обычный 17 4" xfId="1257"/>
    <cellStyle name="Обычный 17 5" xfId="1258"/>
    <cellStyle name="Обычный 17 6" xfId="1259"/>
    <cellStyle name="Обычный 17 7" xfId="1260"/>
    <cellStyle name="Обычный 18" xfId="1261"/>
    <cellStyle name="Обычный 18 2" xfId="1262"/>
    <cellStyle name="Обычный 18 3" xfId="1263"/>
    <cellStyle name="Обычный 19" xfId="1264"/>
    <cellStyle name="Обычный 2" xfId="1265"/>
    <cellStyle name="Обычный 2 10" xfId="1266"/>
    <cellStyle name="Обычный 2 10 2" xfId="1267"/>
    <cellStyle name="Обычный 2 11" xfId="1268"/>
    <cellStyle name="Обычный 2 12" xfId="1269"/>
    <cellStyle name="Обычный 2 13" xfId="1270"/>
    <cellStyle name="Обычный 2 14" xfId="1271"/>
    <cellStyle name="Обычный 2 14 10" xfId="1272"/>
    <cellStyle name="Обычный 2 14 10 2" xfId="1273"/>
    <cellStyle name="Обычный 2 14 10 3" xfId="1274"/>
    <cellStyle name="Обычный 2 14 10 4" xfId="1275"/>
    <cellStyle name="Обычный 2 14 11" xfId="1276"/>
    <cellStyle name="Обычный 2 14 12" xfId="1277"/>
    <cellStyle name="Обычный 2 14 2" xfId="1278"/>
    <cellStyle name="Обычный 2 14 2 2" xfId="1279"/>
    <cellStyle name="Обычный 2 14 3" xfId="1280"/>
    <cellStyle name="Обычный 2 14 4" xfId="1281"/>
    <cellStyle name="Обычный 2 14 5" xfId="1282"/>
    <cellStyle name="Обычный 2 14 6" xfId="1283"/>
    <cellStyle name="Обычный 2 14 7" xfId="1284"/>
    <cellStyle name="Обычный 2 14 8" xfId="1285"/>
    <cellStyle name="Обычный 2 14 9" xfId="1286"/>
    <cellStyle name="Обычный 2 15" xfId="1287"/>
    <cellStyle name="Обычный 2 16" xfId="1288"/>
    <cellStyle name="Обычный 2 17" xfId="1289"/>
    <cellStyle name="Обычный 2 18" xfId="1290"/>
    <cellStyle name="Обычный 2 19" xfId="1291"/>
    <cellStyle name="Обычный 2 2" xfId="1292"/>
    <cellStyle name="Обычный 2 2 10" xfId="1293"/>
    <cellStyle name="Обычный 2 2 10 2" xfId="1294"/>
    <cellStyle name="Обычный 2 2 11" xfId="1295"/>
    <cellStyle name="Обычный 2 2 12" xfId="1296"/>
    <cellStyle name="Обычный 2 2 13" xfId="1297"/>
    <cellStyle name="Обычный 2 2 14" xfId="1298"/>
    <cellStyle name="Обычный 2 2 15" xfId="1299"/>
    <cellStyle name="Обычный 2 2 16" xfId="1300"/>
    <cellStyle name="Обычный 2 2 17" xfId="1301"/>
    <cellStyle name="Обычный 2 2 2" xfId="1302"/>
    <cellStyle name="Обычный 2 2 2 2" xfId="1303"/>
    <cellStyle name="Обычный 2 2 2 2 2" xfId="1304"/>
    <cellStyle name="Обычный 2 2 2 2 3" xfId="1305"/>
    <cellStyle name="Обычный 2 2 2 2 4" xfId="1306"/>
    <cellStyle name="Обычный 2 2 2 2 5" xfId="1307"/>
    <cellStyle name="Обычный 2 2 2 3" xfId="1308"/>
    <cellStyle name="Обычный 2 2 2 3 2" xfId="1309"/>
    <cellStyle name="Обычный 2 2 2 4" xfId="1310"/>
    <cellStyle name="Обычный 2 2 2 4 2" xfId="1311"/>
    <cellStyle name="Обычный 2 2 2 4 3" xfId="1312"/>
    <cellStyle name="Обычный 2 2 2 4 4" xfId="1313"/>
    <cellStyle name="Обычный 2 2 2 5" xfId="1314"/>
    <cellStyle name="Обычный 2 2 2 5 2" xfId="1315"/>
    <cellStyle name="Обычный 2 2 2 5 3" xfId="1316"/>
    <cellStyle name="Обычный 2 2 2 5 4" xfId="1317"/>
    <cellStyle name="Обычный 2 2 2 6" xfId="1318"/>
    <cellStyle name="Обычный 2 2 2 7" xfId="1319"/>
    <cellStyle name="Обычный 2 2 2 8" xfId="1320"/>
    <cellStyle name="Обычный 2 2 2 9" xfId="1321"/>
    <cellStyle name="Обычный 2 2 3" xfId="1322"/>
    <cellStyle name="Обычный 2 2 3 2" xfId="1323"/>
    <cellStyle name="Обычный 2 2 3 2 2" xfId="1324"/>
    <cellStyle name="Обычный 2 2 3 2 3" xfId="1325"/>
    <cellStyle name="Обычный 2 2 3 3" xfId="1326"/>
    <cellStyle name="Обычный 2 2 3 4" xfId="1327"/>
    <cellStyle name="Обычный 2 2 3 5" xfId="1328"/>
    <cellStyle name="Обычный 2 2 3 6" xfId="1329"/>
    <cellStyle name="Обычный 2 2 3 7" xfId="1330"/>
    <cellStyle name="Обычный 2 2 3 8" xfId="1331"/>
    <cellStyle name="Обычный 2 2 4" xfId="1332"/>
    <cellStyle name="Обычный 2 2 4 2" xfId="1333"/>
    <cellStyle name="Обычный 2 2 4 3" xfId="1334"/>
    <cellStyle name="Обычный 2 2 4 4" xfId="1335"/>
    <cellStyle name="Обычный 2 2 5" xfId="1336"/>
    <cellStyle name="Обычный 2 2 5 2" xfId="1337"/>
    <cellStyle name="Обычный 2 2 5 3" xfId="1338"/>
    <cellStyle name="Обычный 2 2 5 4" xfId="1339"/>
    <cellStyle name="Обычный 2 2 6" xfId="1340"/>
    <cellStyle name="Обычный 2 2 7" xfId="1341"/>
    <cellStyle name="Обычный 2 2 8" xfId="1342"/>
    <cellStyle name="Обычный 2 2 9" xfId="1343"/>
    <cellStyle name="Обычный 2 2_База1 (version 1)" xfId="1344"/>
    <cellStyle name="Обычный 2 20" xfId="1345"/>
    <cellStyle name="Обычный 2 21" xfId="1346"/>
    <cellStyle name="Обычный 2 22" xfId="1347"/>
    <cellStyle name="Обычный 2 23" xfId="1348"/>
    <cellStyle name="Обычный 2 23 2" xfId="1349"/>
    <cellStyle name="Обычный 2 23 3" xfId="1350"/>
    <cellStyle name="Обычный 2 24" xfId="1351"/>
    <cellStyle name="Обычный 2 24 2" xfId="1352"/>
    <cellStyle name="Обычный 2 24 3" xfId="1353"/>
    <cellStyle name="Обычный 2 24 4" xfId="1354"/>
    <cellStyle name="Обычный 2 24 5" xfId="1355"/>
    <cellStyle name="Обычный 2 24 6" xfId="1356"/>
    <cellStyle name="Обычный 2 25" xfId="1357"/>
    <cellStyle name="Обычный 2 26" xfId="1358"/>
    <cellStyle name="Обычный 2 27" xfId="1359"/>
    <cellStyle name="Обычный 2 28" xfId="1360"/>
    <cellStyle name="Обычный 2 29" xfId="1361"/>
    <cellStyle name="Обычный 2 3" xfId="1362"/>
    <cellStyle name="Обычный 2 3 2" xfId="1363"/>
    <cellStyle name="Обычный 2 3 2 2" xfId="1364"/>
    <cellStyle name="Обычный 2 3 2 3" xfId="1365"/>
    <cellStyle name="Обычный 2 3 3" xfId="1366"/>
    <cellStyle name="Обычный 2 3 4" xfId="1367"/>
    <cellStyle name="Обычный 2 3 5" xfId="1368"/>
    <cellStyle name="Обычный 2 3 6" xfId="1369"/>
    <cellStyle name="Обычный 2 3 7" xfId="1370"/>
    <cellStyle name="Обычный 2 3 8" xfId="1371"/>
    <cellStyle name="Обычный 2 3 9" xfId="1372"/>
    <cellStyle name="Обычный 2 30" xfId="1373"/>
    <cellStyle name="Обычный 2 31" xfId="1374"/>
    <cellStyle name="Обычный 2 32" xfId="1375"/>
    <cellStyle name="Обычный 2 33" xfId="1376"/>
    <cellStyle name="Обычный 2 33 2" xfId="1377"/>
    <cellStyle name="Обычный 2 34" xfId="1378"/>
    <cellStyle name="Обычный 2 35" xfId="1379"/>
    <cellStyle name="Обычный 2 36" xfId="1380"/>
    <cellStyle name="Обычный 2 37" xfId="1381"/>
    <cellStyle name="Обычный 2 38" xfId="1382"/>
    <cellStyle name="Обычный 2 39" xfId="1383"/>
    <cellStyle name="Обычный 2 4" xfId="1384"/>
    <cellStyle name="Обычный 2 4 10" xfId="1385"/>
    <cellStyle name="Обычный 2 4 2" xfId="1386"/>
    <cellStyle name="Обычный 2 4 2 2" xfId="1387"/>
    <cellStyle name="Обычный 2 4 2 3" xfId="1388"/>
    <cellStyle name="Обычный 2 4 3" xfId="1389"/>
    <cellStyle name="Обычный 2 4 4" xfId="1390"/>
    <cellStyle name="Обычный 2 4 5" xfId="1391"/>
    <cellStyle name="Обычный 2 4 6" xfId="1392"/>
    <cellStyle name="Обычный 2 4 7" xfId="1393"/>
    <cellStyle name="Обычный 2 4 8" xfId="1394"/>
    <cellStyle name="Обычный 2 4 9" xfId="1395"/>
    <cellStyle name="Обычный 2 40" xfId="1396"/>
    <cellStyle name="Обычный 2 47" xfId="1397"/>
    <cellStyle name="Обычный 2 5" xfId="1398"/>
    <cellStyle name="Обычный 2 5 2" xfId="1399"/>
    <cellStyle name="Обычный 2 5 2 2" xfId="1400"/>
    <cellStyle name="Обычный 2 5 3" xfId="1401"/>
    <cellStyle name="Обычный 2 5 3 2" xfId="1402"/>
    <cellStyle name="Обычный 2 5 3 3" xfId="1403"/>
    <cellStyle name="Обычный 2 51" xfId="1404"/>
    <cellStyle name="Обычный 2 51 2" xfId="1405"/>
    <cellStyle name="Обычный 2 51 3" xfId="1406"/>
    <cellStyle name="Обычный 2 6" xfId="1407"/>
    <cellStyle name="Обычный 2 6 2" xfId="1408"/>
    <cellStyle name="Обычный 2 6 2 2" xfId="1409"/>
    <cellStyle name="Обычный 2 6 2 3" xfId="1410"/>
    <cellStyle name="Обычный 2 7" xfId="1411"/>
    <cellStyle name="Обычный 2 7 2" xfId="1412"/>
    <cellStyle name="Обычный 2 8" xfId="1413"/>
    <cellStyle name="Обычный 2 9" xfId="1414"/>
    <cellStyle name="Обычный 2_01_09_13" xfId="1415"/>
    <cellStyle name="Обычный 20" xfId="1416"/>
    <cellStyle name="Обычный 21" xfId="1417"/>
    <cellStyle name="Обычный 22" xfId="1418"/>
    <cellStyle name="Обычный 23" xfId="1419"/>
    <cellStyle name="Обычный 24" xfId="1420"/>
    <cellStyle name="Обычный 25" xfId="1421"/>
    <cellStyle name="Обычный 26" xfId="1422"/>
    <cellStyle name="Обычный 29" xfId="1423"/>
    <cellStyle name="Обычный 3" xfId="1424"/>
    <cellStyle name="Обычный 3 10" xfId="1425"/>
    <cellStyle name="Обычный 3 11" xfId="1426"/>
    <cellStyle name="Обычный 3 12" xfId="1427"/>
    <cellStyle name="Обычный 3 13" xfId="1428"/>
    <cellStyle name="Обычный 3 13 2" xfId="1429"/>
    <cellStyle name="Обычный 3 13_pudost_16-07_17_startovye" xfId="1430"/>
    <cellStyle name="Обычный 3 14" xfId="1431"/>
    <cellStyle name="Обычный 3 15" xfId="1432"/>
    <cellStyle name="Обычный 3 16" xfId="1433"/>
    <cellStyle name="Обычный 3 17" xfId="1434"/>
    <cellStyle name="Обычный 3 18" xfId="1435"/>
    <cellStyle name="Обычный 3 19" xfId="1436"/>
    <cellStyle name="Обычный 3 2" xfId="1437"/>
    <cellStyle name="Обычный 3 2 10" xfId="1438"/>
    <cellStyle name="Обычный 3 2 11" xfId="1439"/>
    <cellStyle name="Обычный 3 2 2" xfId="1440"/>
    <cellStyle name="Обычный 3 2 2 10" xfId="1441"/>
    <cellStyle name="Обычный 3 2 2 2" xfId="1442"/>
    <cellStyle name="Обычный 3 2 2 2 2" xfId="1443"/>
    <cellStyle name="Обычный 3 2 2 3" xfId="1444"/>
    <cellStyle name="Обычный 3 2 2 4" xfId="1445"/>
    <cellStyle name="Обычный 3 2 2 5" xfId="1446"/>
    <cellStyle name="Обычный 3 2 2 6" xfId="1447"/>
    <cellStyle name="Обычный 3 2 2 7" xfId="1448"/>
    <cellStyle name="Обычный 3 2 2 8" xfId="1449"/>
    <cellStyle name="Обычный 3 2 2 9" xfId="1450"/>
    <cellStyle name="Обычный 3 2 3" xfId="1451"/>
    <cellStyle name="Обычный 3 2 4" xfId="1452"/>
    <cellStyle name="Обычный 3 2 4 2" xfId="1453"/>
    <cellStyle name="Обычный 3 2 5" xfId="1454"/>
    <cellStyle name="Обычный 3 2 6" xfId="1455"/>
    <cellStyle name="Обычный 3 2 7" xfId="1456"/>
    <cellStyle name="Обычный 3 2 8" xfId="1457"/>
    <cellStyle name="Обычный 3 2 9" xfId="1458"/>
    <cellStyle name="Обычный 3 20" xfId="1459"/>
    <cellStyle name="Обычный 3 21" xfId="1460"/>
    <cellStyle name="Обычный 3 3" xfId="1461"/>
    <cellStyle name="Обычный 3 3 2" xfId="1462"/>
    <cellStyle name="Обычный 3 3 3" xfId="1463"/>
    <cellStyle name="Обычный 3 4" xfId="1464"/>
    <cellStyle name="Обычный 3 5" xfId="1465"/>
    <cellStyle name="Обычный 3 5 2" xfId="1466"/>
    <cellStyle name="Обычный 3 5 3" xfId="1467"/>
    <cellStyle name="Обычный 3 5 4" xfId="1468"/>
    <cellStyle name="Обычный 3 6" xfId="1469"/>
    <cellStyle name="Обычный 3 7" xfId="1470"/>
    <cellStyle name="Обычный 3 8" xfId="1471"/>
    <cellStyle name="Обычный 3 9" xfId="1472"/>
    <cellStyle name="Обычный 3 9 2" xfId="1473"/>
    <cellStyle name="Обычный 3 9 3" xfId="1474"/>
    <cellStyle name="Обычный 30" xfId="1475"/>
    <cellStyle name="Обычный 31" xfId="1476"/>
    <cellStyle name="Обычный 34" xfId="1477"/>
    <cellStyle name="Обычный 35" xfId="1478"/>
    <cellStyle name="Обычный 36" xfId="1479"/>
    <cellStyle name="Обычный 39" xfId="1480"/>
    <cellStyle name="Обычный 4" xfId="1481"/>
    <cellStyle name="Обычный 4 10" xfId="1482"/>
    <cellStyle name="Обычный 4 10 2" xfId="1483"/>
    <cellStyle name="Обычный 4 10 3" xfId="1484"/>
    <cellStyle name="Обычный 4 11" xfId="1485"/>
    <cellStyle name="Обычный 4 12" xfId="1486"/>
    <cellStyle name="Обычный 4 12 2" xfId="1487"/>
    <cellStyle name="Обычный 4 12 3" xfId="1488"/>
    <cellStyle name="Обычный 4 13" xfId="1489"/>
    <cellStyle name="Обычный 4 13 2" xfId="1490"/>
    <cellStyle name="Обычный 4 13 3" xfId="1491"/>
    <cellStyle name="Обычный 4 14" xfId="1492"/>
    <cellStyle name="Обычный 4 14 2" xfId="1493"/>
    <cellStyle name="Обычный 4 14 3" xfId="1494"/>
    <cellStyle name="Обычный 4 14 4" xfId="1495"/>
    <cellStyle name="Обычный 4 15" xfId="1496"/>
    <cellStyle name="Обычный 4 16" xfId="1497"/>
    <cellStyle name="Обычный 4 17" xfId="1498"/>
    <cellStyle name="Обычный 4 2" xfId="1499"/>
    <cellStyle name="Обычный 4 2 2" xfId="1500"/>
    <cellStyle name="Обычный 4 2 2 2" xfId="1501"/>
    <cellStyle name="Обычный 4 2 2 3" xfId="1502"/>
    <cellStyle name="Обычный 4 2 3" xfId="1503"/>
    <cellStyle name="Обычный 4 3" xfId="1504"/>
    <cellStyle name="Обычный 4 4" xfId="1505"/>
    <cellStyle name="Обычный 4 5" xfId="1506"/>
    <cellStyle name="Обычный 4 6" xfId="1507"/>
    <cellStyle name="Обычный 4 7" xfId="1508"/>
    <cellStyle name="Обычный 4 8" xfId="1509"/>
    <cellStyle name="Обычный 4 9" xfId="1510"/>
    <cellStyle name="Обычный 40" xfId="1511"/>
    <cellStyle name="Обычный 42" xfId="1512"/>
    <cellStyle name="Обычный 43" xfId="1513"/>
    <cellStyle name="Обычный 45" xfId="1514"/>
    <cellStyle name="Обычный 5" xfId="1515"/>
    <cellStyle name="Обычный 5 10" xfId="1516"/>
    <cellStyle name="Обычный 5 11" xfId="1517"/>
    <cellStyle name="Обычный 5 12" xfId="1518"/>
    <cellStyle name="Обычный 5 13" xfId="1519"/>
    <cellStyle name="Обычный 5 14" xfId="1520"/>
    <cellStyle name="Обычный 5 14 2" xfId="1521"/>
    <cellStyle name="Обычный 5 14 3" xfId="1522"/>
    <cellStyle name="Обычный 5 15" xfId="1523"/>
    <cellStyle name="Обычный 5 16" xfId="1524"/>
    <cellStyle name="Обычный 5 17" xfId="1525"/>
    <cellStyle name="Обычный 5 18" xfId="1526"/>
    <cellStyle name="Обычный 5 19" xfId="1527"/>
    <cellStyle name="Обычный 5 2" xfId="1528"/>
    <cellStyle name="Обычный 5 2 2" xfId="1529"/>
    <cellStyle name="Обычный 5 2 3" xfId="1530"/>
    <cellStyle name="Обычный 5 20" xfId="1531"/>
    <cellStyle name="Обычный 5 21" xfId="1532"/>
    <cellStyle name="Обычный 5 3" xfId="1533"/>
    <cellStyle name="Обычный 5 3 2" xfId="1534"/>
    <cellStyle name="Обычный 5 3 3" xfId="1535"/>
    <cellStyle name="Обычный 5 4" xfId="1536"/>
    <cellStyle name="Обычный 5 4 2" xfId="1537"/>
    <cellStyle name="Обычный 5 4 2 2" xfId="1538"/>
    <cellStyle name="Обычный 5 4 2 3" xfId="1539"/>
    <cellStyle name="Обычный 5 5" xfId="1540"/>
    <cellStyle name="Обычный 5 6" xfId="1541"/>
    <cellStyle name="Обычный 5 7" xfId="1542"/>
    <cellStyle name="Обычный 5 8" xfId="1543"/>
    <cellStyle name="Обычный 5 9" xfId="1544"/>
    <cellStyle name="Обычный 5_15_06_2014_prinevskoe" xfId="1545"/>
    <cellStyle name="Обычный 6" xfId="1546"/>
    <cellStyle name="Обычный 6 10" xfId="1547"/>
    <cellStyle name="Обычный 6 11" xfId="1548"/>
    <cellStyle name="Обычный 6 12" xfId="1549"/>
    <cellStyle name="Обычный 6 12 2" xfId="1550"/>
    <cellStyle name="Обычный 6 12 3" xfId="1551"/>
    <cellStyle name="Обычный 6 13" xfId="1552"/>
    <cellStyle name="Обычный 6 14" xfId="1553"/>
    <cellStyle name="Обычный 6 15" xfId="1554"/>
    <cellStyle name="Обычный 6 16" xfId="1555"/>
    <cellStyle name="Обычный 6 17" xfId="1556"/>
    <cellStyle name="Обычный 6 2" xfId="1557"/>
    <cellStyle name="Обычный 6 2 2" xfId="1558"/>
    <cellStyle name="Обычный 6 3" xfId="1559"/>
    <cellStyle name="Обычный 6 4" xfId="1560"/>
    <cellStyle name="Обычный 6 5" xfId="1561"/>
    <cellStyle name="Обычный 6 6" xfId="1562"/>
    <cellStyle name="Обычный 6 7" xfId="1563"/>
    <cellStyle name="Обычный 6 8" xfId="1564"/>
    <cellStyle name="Обычный 6 9" xfId="1565"/>
    <cellStyle name="Обычный 7" xfId="1566"/>
    <cellStyle name="Обычный 7 10" xfId="1567"/>
    <cellStyle name="Обычный 7 11" xfId="1568"/>
    <cellStyle name="Обычный 7 12" xfId="1569"/>
    <cellStyle name="Обычный 7 13" xfId="1570"/>
    <cellStyle name="Обычный 7 2" xfId="1571"/>
    <cellStyle name="Обычный 7 3" xfId="1572"/>
    <cellStyle name="Обычный 7 4" xfId="1573"/>
    <cellStyle name="Обычный 7 5" xfId="1574"/>
    <cellStyle name="Обычный 7 6" xfId="1575"/>
    <cellStyle name="Обычный 7 7" xfId="1576"/>
    <cellStyle name="Обычный 7 8" xfId="1577"/>
    <cellStyle name="Обычный 7 9" xfId="1578"/>
    <cellStyle name="Обычный 8" xfId="1579"/>
    <cellStyle name="Обычный 8 2" xfId="1580"/>
    <cellStyle name="Обычный 8 3" xfId="1581"/>
    <cellStyle name="Обычный 8 4" xfId="1582"/>
    <cellStyle name="Обычный 9" xfId="1583"/>
    <cellStyle name="Обычный 9 2" xfId="1584"/>
    <cellStyle name="Обычный_База" xfId="1585"/>
    <cellStyle name="Обычный_База 2" xfId="1586"/>
    <cellStyle name="Обычный_База 2 2 2" xfId="1587"/>
    <cellStyle name="Обычный_База 3" xfId="1588"/>
    <cellStyle name="Обычный_База_База1 2_База1 (version 1)" xfId="1589"/>
    <cellStyle name="Обычный_Выездка технические1" xfId="1590"/>
    <cellStyle name="Обычный_Выездка технические1 3" xfId="1591"/>
    <cellStyle name="Обычный_Выездка технические1 3 2" xfId="1592"/>
    <cellStyle name="Обычный_Измайлово-2003" xfId="1593"/>
    <cellStyle name="Обычный_конкур1 2 2" xfId="1594"/>
    <cellStyle name="Обычный_Лист Microsoft Excel" xfId="1595"/>
    <cellStyle name="Обычный_Лист Microsoft Excel 10" xfId="1596"/>
    <cellStyle name="Обычный_Лист Microsoft Excel 10 2" xfId="1597"/>
    <cellStyle name="Обычный_Лист Microsoft Excel 11" xfId="1598"/>
    <cellStyle name="Обычный_Лист Microsoft Excel 11 2" xfId="1599"/>
    <cellStyle name="Обычный_Лист Microsoft Excel 2 12" xfId="1600"/>
    <cellStyle name="Обычный_Лист Microsoft Excel 3 2" xfId="1601"/>
    <cellStyle name="Обычный_Лист Microsoft Excel 6" xfId="1602"/>
    <cellStyle name="Обычный_Орел 11" xfId="1603"/>
    <cellStyle name="Обычный_Орел 2 2" xfId="1604"/>
    <cellStyle name="Обычный_Россия (В) юниоры 2_Стартовые 04-06.04.13" xfId="1605"/>
    <cellStyle name="Плохой" xfId="1606"/>
    <cellStyle name="Плохой 2" xfId="1607"/>
    <cellStyle name="Плохой 3" xfId="1608"/>
    <cellStyle name="Плохой 4" xfId="1609"/>
    <cellStyle name="Пояснение" xfId="1610"/>
    <cellStyle name="Пояснение 2" xfId="1611"/>
    <cellStyle name="Пояснение 3" xfId="1612"/>
    <cellStyle name="Примечание" xfId="1613"/>
    <cellStyle name="Примечание 2" xfId="1614"/>
    <cellStyle name="Примечание 2 2" xfId="1615"/>
    <cellStyle name="Примечание 2 3" xfId="1616"/>
    <cellStyle name="Примечание 3" xfId="1617"/>
    <cellStyle name="Примечание 4" xfId="1618"/>
    <cellStyle name="Примечание 5" xfId="1619"/>
    <cellStyle name="Percent" xfId="1620"/>
    <cellStyle name="Процентный 2" xfId="1621"/>
    <cellStyle name="Связанная ячейка" xfId="1622"/>
    <cellStyle name="Связанная ячейка 2" xfId="1623"/>
    <cellStyle name="Связанная ячейка 3" xfId="1624"/>
    <cellStyle name="Текст предупреждения" xfId="1625"/>
    <cellStyle name="Текст предупреждения 2" xfId="1626"/>
    <cellStyle name="Текст предупреждения 3" xfId="1627"/>
    <cellStyle name="Comma" xfId="1628"/>
    <cellStyle name="Comma [0]" xfId="1629"/>
    <cellStyle name="Финансовый 2" xfId="1630"/>
    <cellStyle name="Финансовый 2 2" xfId="1631"/>
    <cellStyle name="Финансовый 2 2 2" xfId="1632"/>
    <cellStyle name="Финансовый 2 2 2 2" xfId="1633"/>
    <cellStyle name="Финансовый 2 2 3" xfId="1634"/>
    <cellStyle name="Финансовый 2 2 4" xfId="1635"/>
    <cellStyle name="Финансовый 2 2 4 2" xfId="1636"/>
    <cellStyle name="Финансовый 2 2 5" xfId="1637"/>
    <cellStyle name="Финансовый 2 2 5 2" xfId="1638"/>
    <cellStyle name="Финансовый 2 2 6" xfId="1639"/>
    <cellStyle name="Финансовый 2 2 6 2" xfId="1640"/>
    <cellStyle name="Финансовый 2 3" xfId="1641"/>
    <cellStyle name="Финансовый 2 3 2" xfId="1642"/>
    <cellStyle name="Финансовый 2 4" xfId="1643"/>
    <cellStyle name="Финансовый 2 4 2" xfId="1644"/>
    <cellStyle name="Финансовый 3" xfId="1645"/>
    <cellStyle name="Финансовый 3 2" xfId="1646"/>
    <cellStyle name="Финансовый 3 3" xfId="1647"/>
    <cellStyle name="Финансовый 3 4" xfId="1648"/>
    <cellStyle name="Финансовый 4" xfId="1649"/>
    <cellStyle name="Хороший" xfId="1650"/>
    <cellStyle name="Хороший 2" xfId="1651"/>
    <cellStyle name="Хороший 3" xfId="1652"/>
    <cellStyle name="Хороший 4" xfId="16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247650</xdr:rowOff>
    </xdr:from>
    <xdr:to>
      <xdr:col>4</xdr:col>
      <xdr:colOff>247650</xdr:colOff>
      <xdr:row>0</xdr:row>
      <xdr:rowOff>942975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47650"/>
          <a:ext cx="1514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771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5</xdr:col>
      <xdr:colOff>238125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2505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514350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1933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4</xdr:col>
      <xdr:colOff>723900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2143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200025</xdr:rowOff>
    </xdr:from>
    <xdr:to>
      <xdr:col>5</xdr:col>
      <xdr:colOff>238125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0025"/>
          <a:ext cx="2162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228600</xdr:rowOff>
    </xdr:from>
    <xdr:to>
      <xdr:col>4</xdr:col>
      <xdr:colOff>409575</xdr:colOff>
      <xdr:row>2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514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285750</xdr:rowOff>
    </xdr:from>
    <xdr:to>
      <xdr:col>6</xdr:col>
      <xdr:colOff>76200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1638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Documents\1&#1089;&#1086;&#1088;&#1077;&#1074;&#1085;&#1086;&#1074;&#1072;&#1085;&#1080;&#1103;\2018\&#1053;&#1086;&#1074;&#1086;&#1087;&#1086;&#1083;&#1100;&#1077;%2017.1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5;&#1082;&#1072;&#1090;&#1077;&#1088;&#1080;&#1085;&#1072;\Downloads\1499_novopolie-16.08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45;&#1082;&#1072;&#1090;&#1077;&#1088;&#1080;&#1085;&#1072;\Downloads\1823_novopolie-13.06.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\Downloads\&#1053;&#1086;&#1074;&#1086;&#1087;&#1086;&#1083;&#1100;&#1077;%2003.06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МЕ1.1"/>
      <sheetName val="ППдА"/>
      <sheetName val="ППюн"/>
      <sheetName val="ППдВ"/>
      <sheetName val="Судейск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Test_B"/>
      <sheetName val="КВ FEI_Предв.тест"/>
      <sheetName val="Helppo_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Фристайл"/>
      <sheetName val="ППЮок"/>
      <sheetName val="ППдА д"/>
      <sheetName val="ППдА"/>
      <sheetName val="ТЕСТ В"/>
      <sheetName val="МЛ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6" zoomScaleSheetLayoutView="76" zoomScalePageLayoutView="0" workbookViewId="0" topLeftCell="A1">
      <selection activeCell="G7" sqref="G7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8.140625" style="324" customWidth="1"/>
    <col min="5" max="5" width="7.57421875" style="0" customWidth="1"/>
    <col min="6" max="6" width="5.7109375" style="0" customWidth="1"/>
    <col min="7" max="7" width="28.00390625" style="0" customWidth="1"/>
    <col min="8" max="8" width="7.7109375" style="0" customWidth="1"/>
    <col min="9" max="9" width="15.7109375" style="0" customWidth="1"/>
    <col min="10" max="10" width="13.8515625" style="0" customWidth="1"/>
    <col min="11" max="11" width="22.140625" style="0" customWidth="1"/>
    <col min="12" max="12" width="14.140625" style="0" customWidth="1"/>
  </cols>
  <sheetData>
    <row r="1" spans="1:12" ht="81.75" customHeight="1">
      <c r="A1" s="338" t="s">
        <v>289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5">
      <c r="A2" s="339" t="s">
        <v>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15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12" ht="15">
      <c r="A4" s="3" t="s">
        <v>99</v>
      </c>
      <c r="B4" s="4"/>
      <c r="C4" s="4"/>
      <c r="D4" s="5"/>
      <c r="E4" s="5"/>
      <c r="F4" s="5"/>
      <c r="G4" s="6"/>
      <c r="H4" s="6"/>
      <c r="I4" s="7"/>
      <c r="J4" s="7"/>
      <c r="K4" s="8"/>
      <c r="L4" s="62" t="s">
        <v>106</v>
      </c>
    </row>
    <row r="5" spans="1:12" ht="43.5">
      <c r="A5" s="9" t="s">
        <v>1</v>
      </c>
      <c r="B5" s="9" t="s">
        <v>2</v>
      </c>
      <c r="C5" s="9" t="s">
        <v>3</v>
      </c>
      <c r="D5" s="10" t="s">
        <v>4</v>
      </c>
      <c r="E5" s="10" t="s">
        <v>5</v>
      </c>
      <c r="F5" s="9" t="s">
        <v>6</v>
      </c>
      <c r="G5" s="10" t="s">
        <v>7</v>
      </c>
      <c r="H5" s="10" t="s">
        <v>5</v>
      </c>
      <c r="I5" s="10" t="s">
        <v>8</v>
      </c>
      <c r="J5" s="10" t="s">
        <v>9</v>
      </c>
      <c r="K5" s="10" t="s">
        <v>10</v>
      </c>
      <c r="L5" s="10" t="s">
        <v>11</v>
      </c>
    </row>
    <row r="6" spans="1:12" s="240" customFormat="1" ht="37.5" customHeight="1">
      <c r="A6" s="244" t="s">
        <v>34</v>
      </c>
      <c r="B6" s="243"/>
      <c r="C6" s="242"/>
      <c r="D6" s="320" t="s">
        <v>217</v>
      </c>
      <c r="E6" s="137" t="s">
        <v>120</v>
      </c>
      <c r="F6" s="146" t="s">
        <v>31</v>
      </c>
      <c r="G6" s="298" t="s">
        <v>124</v>
      </c>
      <c r="H6" s="301" t="s">
        <v>121</v>
      </c>
      <c r="I6" s="293" t="s">
        <v>122</v>
      </c>
      <c r="J6" s="121" t="s">
        <v>30</v>
      </c>
      <c r="K6" s="122" t="s">
        <v>111</v>
      </c>
      <c r="L6" s="241" t="s">
        <v>69</v>
      </c>
    </row>
    <row r="7" spans="1:12" s="240" customFormat="1" ht="37.5" customHeight="1">
      <c r="A7" s="244" t="s">
        <v>35</v>
      </c>
      <c r="B7" s="243"/>
      <c r="C7" s="242"/>
      <c r="D7" s="308" t="s">
        <v>224</v>
      </c>
      <c r="E7" s="138" t="s">
        <v>146</v>
      </c>
      <c r="F7" s="144" t="s">
        <v>31</v>
      </c>
      <c r="G7" s="149" t="s">
        <v>147</v>
      </c>
      <c r="H7" s="301" t="s">
        <v>227</v>
      </c>
      <c r="I7" s="256" t="s">
        <v>148</v>
      </c>
      <c r="J7" s="165" t="s">
        <v>149</v>
      </c>
      <c r="K7" s="170" t="s">
        <v>70</v>
      </c>
      <c r="L7" s="241" t="s">
        <v>69</v>
      </c>
    </row>
    <row r="8" spans="1:12" s="240" customFormat="1" ht="37.5" customHeight="1">
      <c r="A8" s="244" t="s">
        <v>36</v>
      </c>
      <c r="B8" s="243"/>
      <c r="C8" s="242"/>
      <c r="D8" s="238" t="s">
        <v>218</v>
      </c>
      <c r="E8" s="140" t="s">
        <v>107</v>
      </c>
      <c r="F8" s="323" t="s">
        <v>31</v>
      </c>
      <c r="G8" s="274" t="s">
        <v>134</v>
      </c>
      <c r="H8" s="273" t="s">
        <v>108</v>
      </c>
      <c r="I8" s="335" t="s">
        <v>109</v>
      </c>
      <c r="J8" s="335" t="s">
        <v>110</v>
      </c>
      <c r="K8" s="331" t="s">
        <v>111</v>
      </c>
      <c r="L8" s="241" t="s">
        <v>69</v>
      </c>
    </row>
    <row r="9" spans="1:12" s="240" customFormat="1" ht="37.5" customHeight="1">
      <c r="A9" s="244" t="s">
        <v>37</v>
      </c>
      <c r="B9" s="243"/>
      <c r="C9" s="242"/>
      <c r="D9" s="319" t="s">
        <v>246</v>
      </c>
      <c r="E9" s="334" t="s">
        <v>273</v>
      </c>
      <c r="F9" s="333" t="s">
        <v>31</v>
      </c>
      <c r="G9" s="237" t="s">
        <v>144</v>
      </c>
      <c r="H9" s="257" t="s">
        <v>165</v>
      </c>
      <c r="I9" s="313" t="s">
        <v>166</v>
      </c>
      <c r="J9" s="316" t="s">
        <v>167</v>
      </c>
      <c r="K9" s="310" t="s">
        <v>145</v>
      </c>
      <c r="L9" s="241" t="s">
        <v>69</v>
      </c>
    </row>
    <row r="10" spans="1:12" s="240" customFormat="1" ht="37.5" customHeight="1">
      <c r="A10" s="244" t="s">
        <v>38</v>
      </c>
      <c r="B10" s="239"/>
      <c r="C10" s="239"/>
      <c r="D10" s="322" t="s">
        <v>207</v>
      </c>
      <c r="E10" s="329"/>
      <c r="F10" s="333" t="s">
        <v>31</v>
      </c>
      <c r="G10" s="321" t="s">
        <v>210</v>
      </c>
      <c r="H10" s="301" t="s">
        <v>211</v>
      </c>
      <c r="I10" s="335" t="s">
        <v>208</v>
      </c>
      <c r="J10" s="335" t="s">
        <v>206</v>
      </c>
      <c r="K10" s="331" t="s">
        <v>268</v>
      </c>
      <c r="L10" s="241" t="s">
        <v>69</v>
      </c>
    </row>
    <row r="11" spans="1:12" s="240" customFormat="1" ht="37.5" customHeight="1">
      <c r="A11" s="244" t="s">
        <v>39</v>
      </c>
      <c r="B11" s="243"/>
      <c r="C11" s="242"/>
      <c r="D11" s="136" t="s">
        <v>223</v>
      </c>
      <c r="E11" s="327" t="s">
        <v>120</v>
      </c>
      <c r="F11" s="277" t="s">
        <v>29</v>
      </c>
      <c r="G11" s="151" t="s">
        <v>124</v>
      </c>
      <c r="H11" s="301" t="s">
        <v>121</v>
      </c>
      <c r="I11" s="271" t="s">
        <v>122</v>
      </c>
      <c r="J11" s="166" t="s">
        <v>123</v>
      </c>
      <c r="K11" s="171" t="s">
        <v>111</v>
      </c>
      <c r="L11" s="241" t="s">
        <v>69</v>
      </c>
    </row>
    <row r="12" spans="1:12" s="240" customFormat="1" ht="37.5" customHeight="1">
      <c r="A12" s="244" t="s">
        <v>40</v>
      </c>
      <c r="B12" s="243"/>
      <c r="C12" s="242"/>
      <c r="D12" s="267" t="s">
        <v>223</v>
      </c>
      <c r="E12" s="327" t="s">
        <v>120</v>
      </c>
      <c r="F12" s="277" t="s">
        <v>29</v>
      </c>
      <c r="G12" s="151" t="s">
        <v>124</v>
      </c>
      <c r="H12" s="155" t="s">
        <v>121</v>
      </c>
      <c r="I12" s="271" t="s">
        <v>122</v>
      </c>
      <c r="J12" s="166" t="s">
        <v>123</v>
      </c>
      <c r="K12" s="185" t="s">
        <v>111</v>
      </c>
      <c r="L12" s="241" t="s">
        <v>69</v>
      </c>
    </row>
    <row r="13" spans="1:12" s="240" customFormat="1" ht="37.5" customHeight="1">
      <c r="A13" s="244" t="s">
        <v>41</v>
      </c>
      <c r="B13" s="243"/>
      <c r="C13" s="242"/>
      <c r="D13" s="136" t="s">
        <v>235</v>
      </c>
      <c r="E13" s="327" t="s">
        <v>198</v>
      </c>
      <c r="F13" s="277" t="s">
        <v>31</v>
      </c>
      <c r="G13" s="274" t="s">
        <v>199</v>
      </c>
      <c r="H13" s="155" t="s">
        <v>113</v>
      </c>
      <c r="I13" s="249" t="s">
        <v>114</v>
      </c>
      <c r="J13" s="248" t="s">
        <v>123</v>
      </c>
      <c r="K13" s="171" t="s">
        <v>111</v>
      </c>
      <c r="L13" s="241" t="s">
        <v>69</v>
      </c>
    </row>
    <row r="14" spans="1:12" s="240" customFormat="1" ht="37.5" customHeight="1">
      <c r="A14" s="244" t="s">
        <v>42</v>
      </c>
      <c r="B14" s="243"/>
      <c r="C14" s="242"/>
      <c r="D14" s="322" t="s">
        <v>233</v>
      </c>
      <c r="E14" s="329" t="s">
        <v>181</v>
      </c>
      <c r="F14" s="333" t="s">
        <v>31</v>
      </c>
      <c r="G14" s="321" t="s">
        <v>182</v>
      </c>
      <c r="H14" s="296" t="s">
        <v>254</v>
      </c>
      <c r="I14" s="335" t="s">
        <v>171</v>
      </c>
      <c r="J14" s="335" t="s">
        <v>171</v>
      </c>
      <c r="K14" s="331" t="s">
        <v>176</v>
      </c>
      <c r="L14" s="241" t="s">
        <v>69</v>
      </c>
    </row>
    <row r="15" spans="1:12" s="240" customFormat="1" ht="37.5" customHeight="1">
      <c r="A15" s="244" t="s">
        <v>43</v>
      </c>
      <c r="B15" s="243"/>
      <c r="C15" s="242"/>
      <c r="D15" s="320" t="s">
        <v>238</v>
      </c>
      <c r="E15" s="334" t="s">
        <v>119</v>
      </c>
      <c r="F15" s="309" t="s">
        <v>31</v>
      </c>
      <c r="G15" s="266" t="s">
        <v>117</v>
      </c>
      <c r="H15" s="317" t="s">
        <v>118</v>
      </c>
      <c r="I15" s="328" t="s">
        <v>116</v>
      </c>
      <c r="J15" s="314" t="s">
        <v>110</v>
      </c>
      <c r="K15" s="171" t="s">
        <v>111</v>
      </c>
      <c r="L15" s="241" t="s">
        <v>69</v>
      </c>
    </row>
    <row r="16" spans="1:12" s="240" customFormat="1" ht="37.5" customHeight="1">
      <c r="A16" s="244" t="s">
        <v>44</v>
      </c>
      <c r="B16" s="243"/>
      <c r="C16" s="242"/>
      <c r="D16" s="319" t="s">
        <v>239</v>
      </c>
      <c r="E16" s="334" t="s">
        <v>151</v>
      </c>
      <c r="F16" s="333">
        <v>3</v>
      </c>
      <c r="G16" s="150" t="s">
        <v>152</v>
      </c>
      <c r="H16" s="301" t="s">
        <v>158</v>
      </c>
      <c r="I16" s="328" t="s">
        <v>153</v>
      </c>
      <c r="J16" s="314" t="s">
        <v>153</v>
      </c>
      <c r="K16" s="168" t="s">
        <v>154</v>
      </c>
      <c r="L16" s="241" t="s">
        <v>69</v>
      </c>
    </row>
    <row r="17" spans="1:12" s="240" customFormat="1" ht="37.5" customHeight="1">
      <c r="A17" s="244" t="s">
        <v>45</v>
      </c>
      <c r="B17" s="243"/>
      <c r="C17" s="242"/>
      <c r="D17" s="125" t="s">
        <v>234</v>
      </c>
      <c r="E17" s="138"/>
      <c r="F17" s="303" t="s">
        <v>31</v>
      </c>
      <c r="G17" s="298" t="s">
        <v>197</v>
      </c>
      <c r="H17" s="193" t="s">
        <v>195</v>
      </c>
      <c r="I17" s="193" t="s">
        <v>196</v>
      </c>
      <c r="J17" s="299" t="s">
        <v>123</v>
      </c>
      <c r="K17" s="185" t="s">
        <v>111</v>
      </c>
      <c r="L17" s="241" t="s">
        <v>69</v>
      </c>
    </row>
    <row r="18" spans="1:12" s="240" customFormat="1" ht="37.5" customHeight="1">
      <c r="A18" s="244" t="s">
        <v>46</v>
      </c>
      <c r="B18" s="243"/>
      <c r="C18" s="242"/>
      <c r="D18" s="308" t="s">
        <v>236</v>
      </c>
      <c r="E18" s="327" t="s">
        <v>155</v>
      </c>
      <c r="F18" s="309">
        <v>2</v>
      </c>
      <c r="G18" s="61" t="s">
        <v>152</v>
      </c>
      <c r="H18" s="257" t="s">
        <v>158</v>
      </c>
      <c r="I18" s="328" t="s">
        <v>153</v>
      </c>
      <c r="J18" s="85" t="s">
        <v>156</v>
      </c>
      <c r="K18" s="86" t="s">
        <v>157</v>
      </c>
      <c r="L18" s="241" t="s">
        <v>69</v>
      </c>
    </row>
    <row r="19" spans="1:12" s="240" customFormat="1" ht="37.5" customHeight="1">
      <c r="A19" s="244" t="s">
        <v>47</v>
      </c>
      <c r="B19" s="243"/>
      <c r="C19" s="242"/>
      <c r="D19" s="320" t="s">
        <v>217</v>
      </c>
      <c r="E19" s="327" t="s">
        <v>120</v>
      </c>
      <c r="F19" s="330" t="s">
        <v>31</v>
      </c>
      <c r="G19" s="96" t="s">
        <v>200</v>
      </c>
      <c r="H19" s="155" t="s">
        <v>201</v>
      </c>
      <c r="I19" s="97" t="s">
        <v>114</v>
      </c>
      <c r="J19" s="52" t="s">
        <v>30</v>
      </c>
      <c r="K19" s="168" t="s">
        <v>111</v>
      </c>
      <c r="L19" s="241" t="s">
        <v>69</v>
      </c>
    </row>
    <row r="20" spans="1:12" s="240" customFormat="1" ht="37.5" customHeight="1">
      <c r="A20" s="244" t="s">
        <v>48</v>
      </c>
      <c r="B20" s="239"/>
      <c r="C20" s="239"/>
      <c r="D20" s="136" t="s">
        <v>240</v>
      </c>
      <c r="E20" s="281" t="s">
        <v>194</v>
      </c>
      <c r="F20" s="235" t="s">
        <v>31</v>
      </c>
      <c r="G20" s="320" t="s">
        <v>193</v>
      </c>
      <c r="H20" s="234" t="s">
        <v>192</v>
      </c>
      <c r="I20" s="285" t="s">
        <v>114</v>
      </c>
      <c r="J20" s="285" t="s">
        <v>190</v>
      </c>
      <c r="K20" s="171" t="s">
        <v>111</v>
      </c>
      <c r="L20" s="241" t="s">
        <v>69</v>
      </c>
    </row>
    <row r="21" spans="1:12" s="240" customFormat="1" ht="37.5" customHeight="1">
      <c r="A21" s="244" t="s">
        <v>49</v>
      </c>
      <c r="B21" s="243"/>
      <c r="C21" s="242"/>
      <c r="D21" s="130" t="s">
        <v>243</v>
      </c>
      <c r="E21" s="137" t="s">
        <v>177</v>
      </c>
      <c r="F21" s="303" t="s">
        <v>31</v>
      </c>
      <c r="G21" s="119" t="s">
        <v>179</v>
      </c>
      <c r="H21" s="193" t="s">
        <v>178</v>
      </c>
      <c r="I21" s="283" t="s">
        <v>180</v>
      </c>
      <c r="J21" s="233" t="s">
        <v>171</v>
      </c>
      <c r="K21" s="283" t="s">
        <v>172</v>
      </c>
      <c r="L21" s="241" t="s">
        <v>69</v>
      </c>
    </row>
    <row r="22" spans="1:12" s="240" customFormat="1" ht="37.5" customHeight="1">
      <c r="A22" s="244" t="s">
        <v>50</v>
      </c>
      <c r="B22" s="243"/>
      <c r="C22" s="242"/>
      <c r="D22" s="308" t="s">
        <v>242</v>
      </c>
      <c r="E22" s="327" t="s">
        <v>141</v>
      </c>
      <c r="F22" s="147" t="s">
        <v>31</v>
      </c>
      <c r="G22" s="258" t="s">
        <v>142</v>
      </c>
      <c r="H22" s="157" t="s">
        <v>143</v>
      </c>
      <c r="I22" s="95" t="s">
        <v>137</v>
      </c>
      <c r="J22" s="164" t="s">
        <v>138</v>
      </c>
      <c r="K22" s="170" t="s">
        <v>139</v>
      </c>
      <c r="L22" s="241" t="s">
        <v>69</v>
      </c>
    </row>
    <row r="23" spans="1:12" s="240" customFormat="1" ht="37.5" customHeight="1">
      <c r="A23" s="244" t="s">
        <v>51</v>
      </c>
      <c r="B23" s="243"/>
      <c r="C23" s="242"/>
      <c r="D23" s="136" t="s">
        <v>237</v>
      </c>
      <c r="E23" s="289" t="s">
        <v>189</v>
      </c>
      <c r="F23" s="277" t="s">
        <v>31</v>
      </c>
      <c r="G23" s="320" t="s">
        <v>191</v>
      </c>
      <c r="H23" s="285" t="s">
        <v>126</v>
      </c>
      <c r="I23" s="285" t="s">
        <v>114</v>
      </c>
      <c r="J23" s="332" t="s">
        <v>190</v>
      </c>
      <c r="K23" s="171" t="s">
        <v>111</v>
      </c>
      <c r="L23" s="241" t="s">
        <v>69</v>
      </c>
    </row>
    <row r="24" spans="1:12" s="240" customFormat="1" ht="37.5" customHeight="1">
      <c r="A24" s="244" t="s">
        <v>52</v>
      </c>
      <c r="B24" s="243"/>
      <c r="C24" s="242"/>
      <c r="D24" s="131" t="s">
        <v>244</v>
      </c>
      <c r="E24" s="142"/>
      <c r="F24" s="278" t="s">
        <v>31</v>
      </c>
      <c r="G24" s="119" t="s">
        <v>188</v>
      </c>
      <c r="H24" s="301" t="s">
        <v>186</v>
      </c>
      <c r="I24" s="120" t="s">
        <v>185</v>
      </c>
      <c r="J24" s="121" t="s">
        <v>187</v>
      </c>
      <c r="K24" s="185" t="s">
        <v>111</v>
      </c>
      <c r="L24" s="241" t="s">
        <v>69</v>
      </c>
    </row>
    <row r="25" spans="1:12" s="240" customFormat="1" ht="37.5" customHeight="1">
      <c r="A25" s="244" t="s">
        <v>53</v>
      </c>
      <c r="B25" s="243"/>
      <c r="C25" s="242"/>
      <c r="D25" s="136" t="s">
        <v>270</v>
      </c>
      <c r="E25" s="327" t="s">
        <v>276</v>
      </c>
      <c r="F25" s="232" t="s">
        <v>31</v>
      </c>
      <c r="G25" s="231" t="s">
        <v>170</v>
      </c>
      <c r="H25" s="230" t="s">
        <v>168</v>
      </c>
      <c r="I25" s="160" t="s">
        <v>169</v>
      </c>
      <c r="J25" s="229" t="s">
        <v>275</v>
      </c>
      <c r="K25" s="228" t="s">
        <v>172</v>
      </c>
      <c r="L25" s="241" t="s">
        <v>69</v>
      </c>
    </row>
    <row r="26" spans="1:12" s="240" customFormat="1" ht="37.5" customHeight="1">
      <c r="A26" s="244" t="s">
        <v>54</v>
      </c>
      <c r="B26" s="243"/>
      <c r="C26" s="242"/>
      <c r="D26" s="131" t="s">
        <v>232</v>
      </c>
      <c r="E26" s="327" t="s">
        <v>159</v>
      </c>
      <c r="F26" s="90" t="s">
        <v>31</v>
      </c>
      <c r="G26" s="61" t="s">
        <v>160</v>
      </c>
      <c r="H26" s="296" t="s">
        <v>161</v>
      </c>
      <c r="I26" s="328" t="s">
        <v>162</v>
      </c>
      <c r="J26" s="82" t="s">
        <v>153</v>
      </c>
      <c r="K26" s="168" t="s">
        <v>163</v>
      </c>
      <c r="L26" s="241" t="s">
        <v>69</v>
      </c>
    </row>
    <row r="27" spans="1:12" s="240" customFormat="1" ht="37.5" customHeight="1">
      <c r="A27" s="244" t="s">
        <v>55</v>
      </c>
      <c r="B27" s="243"/>
      <c r="C27" s="242"/>
      <c r="D27" s="131" t="s">
        <v>232</v>
      </c>
      <c r="E27" s="327" t="s">
        <v>159</v>
      </c>
      <c r="F27" s="262" t="s">
        <v>31</v>
      </c>
      <c r="G27" s="149" t="s">
        <v>160</v>
      </c>
      <c r="H27" s="273" t="s">
        <v>161</v>
      </c>
      <c r="I27" s="178" t="s">
        <v>162</v>
      </c>
      <c r="J27" s="164" t="s">
        <v>153</v>
      </c>
      <c r="K27" s="170" t="s">
        <v>163</v>
      </c>
      <c r="L27" s="241" t="s">
        <v>69</v>
      </c>
    </row>
    <row r="28" spans="1:12" s="240" customFormat="1" ht="37.5" customHeight="1">
      <c r="A28" s="244" t="s">
        <v>56</v>
      </c>
      <c r="B28" s="243"/>
      <c r="C28" s="242"/>
      <c r="D28" s="263" t="s">
        <v>245</v>
      </c>
      <c r="E28" s="138"/>
      <c r="F28" s="145" t="s">
        <v>31</v>
      </c>
      <c r="G28" s="258" t="s">
        <v>142</v>
      </c>
      <c r="H28" s="157" t="s">
        <v>143</v>
      </c>
      <c r="I28" s="95" t="s">
        <v>137</v>
      </c>
      <c r="J28" s="164" t="s">
        <v>138</v>
      </c>
      <c r="K28" s="168" t="s">
        <v>139</v>
      </c>
      <c r="L28" s="241" t="s">
        <v>69</v>
      </c>
    </row>
    <row r="29" spans="1:12" s="240" customFormat="1" ht="37.5" customHeight="1">
      <c r="A29" s="244" t="s">
        <v>57</v>
      </c>
      <c r="B29" s="243"/>
      <c r="C29" s="242"/>
      <c r="D29" s="319" t="s">
        <v>255</v>
      </c>
      <c r="E29" s="334" t="s">
        <v>272</v>
      </c>
      <c r="F29" s="333" t="s">
        <v>31</v>
      </c>
      <c r="G29" s="237" t="s">
        <v>257</v>
      </c>
      <c r="H29" s="315" t="s">
        <v>256</v>
      </c>
      <c r="I29" s="313" t="s">
        <v>274</v>
      </c>
      <c r="J29" s="316" t="s">
        <v>30</v>
      </c>
      <c r="K29" s="310" t="s">
        <v>145</v>
      </c>
      <c r="L29" s="241" t="s">
        <v>69</v>
      </c>
    </row>
    <row r="30" spans="1:12" s="240" customFormat="1" ht="37.5" customHeight="1">
      <c r="A30" s="244" t="s">
        <v>58</v>
      </c>
      <c r="B30" s="243"/>
      <c r="C30" s="242"/>
      <c r="D30" s="227" t="s">
        <v>222</v>
      </c>
      <c r="E30" s="327" t="s">
        <v>140</v>
      </c>
      <c r="F30" s="90" t="s">
        <v>29</v>
      </c>
      <c r="G30" s="150" t="s">
        <v>136</v>
      </c>
      <c r="H30" s="301" t="s">
        <v>226</v>
      </c>
      <c r="I30" s="95" t="s">
        <v>137</v>
      </c>
      <c r="J30" s="164" t="s">
        <v>138</v>
      </c>
      <c r="K30" s="170" t="s">
        <v>139</v>
      </c>
      <c r="L30" s="241" t="s">
        <v>69</v>
      </c>
    </row>
    <row r="31" spans="1:12" s="240" customFormat="1" ht="37.5" customHeight="1">
      <c r="A31" s="244" t="s">
        <v>59</v>
      </c>
      <c r="B31" s="239"/>
      <c r="C31" s="239"/>
      <c r="D31" s="308" t="s">
        <v>225</v>
      </c>
      <c r="E31" s="327" t="s">
        <v>135</v>
      </c>
      <c r="F31" s="330" t="s">
        <v>32</v>
      </c>
      <c r="G31" s="61" t="s">
        <v>136</v>
      </c>
      <c r="H31" s="155" t="s">
        <v>226</v>
      </c>
      <c r="I31" s="328" t="s">
        <v>137</v>
      </c>
      <c r="J31" s="82" t="s">
        <v>138</v>
      </c>
      <c r="K31" s="331" t="s">
        <v>139</v>
      </c>
      <c r="L31" s="241" t="s">
        <v>69</v>
      </c>
    </row>
    <row r="32" spans="1:12" s="240" customFormat="1" ht="37.5" customHeight="1">
      <c r="A32" s="244" t="s">
        <v>60</v>
      </c>
      <c r="B32" s="243"/>
      <c r="C32" s="242"/>
      <c r="D32" s="125" t="s">
        <v>215</v>
      </c>
      <c r="E32" s="289" t="s">
        <v>125</v>
      </c>
      <c r="F32" s="288" t="s">
        <v>31</v>
      </c>
      <c r="G32" s="287" t="s">
        <v>129</v>
      </c>
      <c r="H32" s="183" t="s">
        <v>126</v>
      </c>
      <c r="I32" s="310" t="s">
        <v>127</v>
      </c>
      <c r="J32" s="317" t="s">
        <v>128</v>
      </c>
      <c r="K32" s="185" t="s">
        <v>111</v>
      </c>
      <c r="L32" s="241" t="s">
        <v>69</v>
      </c>
    </row>
    <row r="33" spans="1:12" s="240" customFormat="1" ht="37.5" customHeight="1">
      <c r="A33" s="244" t="s">
        <v>61</v>
      </c>
      <c r="B33" s="243"/>
      <c r="C33" s="242"/>
      <c r="D33" s="125" t="s">
        <v>215</v>
      </c>
      <c r="E33" s="181" t="s">
        <v>125</v>
      </c>
      <c r="F33" s="182" t="s">
        <v>31</v>
      </c>
      <c r="G33" s="291" t="s">
        <v>133</v>
      </c>
      <c r="H33" s="183" t="s">
        <v>131</v>
      </c>
      <c r="I33" s="184" t="s">
        <v>132</v>
      </c>
      <c r="J33" s="141" t="s">
        <v>128</v>
      </c>
      <c r="K33" s="185" t="s">
        <v>111</v>
      </c>
      <c r="L33" s="241" t="s">
        <v>69</v>
      </c>
    </row>
    <row r="34" spans="1:12" s="240" customFormat="1" ht="37.5" customHeight="1">
      <c r="A34" s="244" t="s">
        <v>62</v>
      </c>
      <c r="B34" s="243"/>
      <c r="C34" s="242"/>
      <c r="D34" s="308" t="s">
        <v>221</v>
      </c>
      <c r="E34" s="327" t="s">
        <v>212</v>
      </c>
      <c r="F34" s="330" t="s">
        <v>31</v>
      </c>
      <c r="G34" s="152" t="s">
        <v>219</v>
      </c>
      <c r="H34" s="155" t="s">
        <v>228</v>
      </c>
      <c r="I34" s="94" t="s">
        <v>213</v>
      </c>
      <c r="J34" s="52" t="s">
        <v>214</v>
      </c>
      <c r="K34" s="270" t="s">
        <v>150</v>
      </c>
      <c r="L34" s="241" t="s">
        <v>69</v>
      </c>
    </row>
    <row r="35" spans="1:12" s="240" customFormat="1" ht="37.5" customHeight="1">
      <c r="A35" s="244" t="s">
        <v>63</v>
      </c>
      <c r="B35" s="243"/>
      <c r="C35" s="242"/>
      <c r="D35" s="308" t="s">
        <v>231</v>
      </c>
      <c r="E35" s="329" t="s">
        <v>229</v>
      </c>
      <c r="F35" s="310" t="s">
        <v>31</v>
      </c>
      <c r="G35" s="260" t="s">
        <v>191</v>
      </c>
      <c r="H35" s="285" t="s">
        <v>126</v>
      </c>
      <c r="I35" s="194" t="s">
        <v>114</v>
      </c>
      <c r="J35" s="56" t="s">
        <v>30</v>
      </c>
      <c r="K35" s="171" t="s">
        <v>111</v>
      </c>
      <c r="L35" s="241" t="s">
        <v>69</v>
      </c>
    </row>
    <row r="36" spans="1:12" s="240" customFormat="1" ht="37.5" customHeight="1">
      <c r="A36" s="244" t="s">
        <v>64</v>
      </c>
      <c r="B36" s="243"/>
      <c r="C36" s="242"/>
      <c r="D36" s="131" t="s">
        <v>231</v>
      </c>
      <c r="E36" s="139" t="s">
        <v>229</v>
      </c>
      <c r="F36" s="184" t="s">
        <v>31</v>
      </c>
      <c r="G36" s="87" t="s">
        <v>184</v>
      </c>
      <c r="H36" s="281" t="s">
        <v>186</v>
      </c>
      <c r="I36" s="194" t="s">
        <v>185</v>
      </c>
      <c r="J36" s="254" t="s">
        <v>30</v>
      </c>
      <c r="K36" s="185" t="s">
        <v>111</v>
      </c>
      <c r="L36" s="241" t="s">
        <v>69</v>
      </c>
    </row>
    <row r="37" spans="1:12" s="240" customFormat="1" ht="37.5" customHeight="1">
      <c r="A37" s="244" t="s">
        <v>65</v>
      </c>
      <c r="B37" s="243"/>
      <c r="C37" s="242"/>
      <c r="D37" s="320" t="s">
        <v>216</v>
      </c>
      <c r="E37" s="327" t="s">
        <v>112</v>
      </c>
      <c r="F37" s="277" t="s">
        <v>29</v>
      </c>
      <c r="G37" s="226" t="s">
        <v>164</v>
      </c>
      <c r="H37" s="155" t="s">
        <v>113</v>
      </c>
      <c r="I37" s="332" t="s">
        <v>114</v>
      </c>
      <c r="J37" s="332" t="s">
        <v>110</v>
      </c>
      <c r="K37" s="166" t="s">
        <v>111</v>
      </c>
      <c r="L37" s="241" t="s">
        <v>69</v>
      </c>
    </row>
    <row r="38" spans="1:12" s="240" customFormat="1" ht="37.5" customHeight="1">
      <c r="A38" s="244" t="s">
        <v>66</v>
      </c>
      <c r="B38" s="243"/>
      <c r="C38" s="242"/>
      <c r="D38" s="320" t="s">
        <v>220</v>
      </c>
      <c r="E38" s="137" t="s">
        <v>203</v>
      </c>
      <c r="F38" s="146">
        <v>3</v>
      </c>
      <c r="G38" s="151" t="s">
        <v>204</v>
      </c>
      <c r="H38" s="301" t="s">
        <v>205</v>
      </c>
      <c r="I38" s="271" t="s">
        <v>206</v>
      </c>
      <c r="J38" s="166" t="s">
        <v>30</v>
      </c>
      <c r="K38" s="171" t="s">
        <v>259</v>
      </c>
      <c r="L38" s="241" t="s">
        <v>69</v>
      </c>
    </row>
    <row r="39" spans="1:12" s="240" customFormat="1" ht="37.5" customHeight="1">
      <c r="A39" s="244" t="s">
        <v>67</v>
      </c>
      <c r="B39" s="243"/>
      <c r="C39" s="242"/>
      <c r="D39" s="308" t="s">
        <v>78</v>
      </c>
      <c r="E39" s="334" t="s">
        <v>94</v>
      </c>
      <c r="F39" s="309">
        <v>3</v>
      </c>
      <c r="G39" s="149" t="s">
        <v>95</v>
      </c>
      <c r="H39" s="155" t="s">
        <v>74</v>
      </c>
      <c r="I39" s="52" t="s">
        <v>183</v>
      </c>
      <c r="J39" s="56" t="s">
        <v>183</v>
      </c>
      <c r="K39" s="331" t="s">
        <v>76</v>
      </c>
      <c r="L39" s="241" t="s">
        <v>69</v>
      </c>
    </row>
    <row r="40" spans="1:12" s="240" customFormat="1" ht="37.5" customHeight="1">
      <c r="A40" s="244" t="s">
        <v>68</v>
      </c>
      <c r="B40" s="243"/>
      <c r="C40" s="242"/>
      <c r="D40" s="225" t="s">
        <v>230</v>
      </c>
      <c r="E40" s="139" t="s">
        <v>202</v>
      </c>
      <c r="F40" s="184" t="s">
        <v>31</v>
      </c>
      <c r="G40" s="266" t="s">
        <v>170</v>
      </c>
      <c r="H40" s="273" t="s">
        <v>168</v>
      </c>
      <c r="I40" s="120" t="s">
        <v>169</v>
      </c>
      <c r="J40" s="165" t="s">
        <v>171</v>
      </c>
      <c r="K40" s="283" t="s">
        <v>172</v>
      </c>
      <c r="L40" s="241" t="s">
        <v>69</v>
      </c>
    </row>
    <row r="41" spans="1:12" s="240" customFormat="1" ht="37.5" customHeight="1">
      <c r="A41" s="244" t="s">
        <v>279</v>
      </c>
      <c r="B41" s="243"/>
      <c r="C41" s="242"/>
      <c r="D41" s="280" t="s">
        <v>230</v>
      </c>
      <c r="E41" s="329" t="s">
        <v>202</v>
      </c>
      <c r="F41" s="330" t="s">
        <v>31</v>
      </c>
      <c r="G41" s="61" t="s">
        <v>173</v>
      </c>
      <c r="H41" s="273" t="s">
        <v>174</v>
      </c>
      <c r="I41" s="328" t="s">
        <v>175</v>
      </c>
      <c r="J41" s="328" t="s">
        <v>171</v>
      </c>
      <c r="K41" s="331" t="s">
        <v>176</v>
      </c>
      <c r="L41" s="241" t="s">
        <v>69</v>
      </c>
    </row>
    <row r="43" spans="1:25" s="13" customFormat="1" ht="42" customHeight="1">
      <c r="A43" s="1"/>
      <c r="B43" s="1"/>
      <c r="C43" s="1"/>
      <c r="D43" s="325" t="s">
        <v>12</v>
      </c>
      <c r="E43" s="1"/>
      <c r="F43" s="1"/>
      <c r="G43" s="1"/>
      <c r="H43" s="1"/>
      <c r="I43" s="1" t="s">
        <v>103</v>
      </c>
      <c r="J43" s="1"/>
      <c r="K43" s="25"/>
      <c r="L43" s="26"/>
      <c r="M43" s="25"/>
      <c r="N43" s="1"/>
      <c r="O43" s="27"/>
      <c r="P43" s="28"/>
      <c r="Q43" s="1"/>
      <c r="R43" s="27"/>
      <c r="S43" s="28"/>
      <c r="T43" s="1"/>
      <c r="U43" s="1"/>
      <c r="V43" s="1"/>
      <c r="W43" s="1"/>
      <c r="X43" s="1"/>
      <c r="Y43" s="28"/>
    </row>
    <row r="44" spans="1:25" s="13" customFormat="1" ht="42" customHeight="1">
      <c r="A44" s="1"/>
      <c r="B44" s="1"/>
      <c r="C44" s="1"/>
      <c r="D44" s="325" t="s">
        <v>13</v>
      </c>
      <c r="E44" s="1"/>
      <c r="F44" s="1"/>
      <c r="G44" s="1"/>
      <c r="H44" s="1"/>
      <c r="I44" s="1" t="s">
        <v>104</v>
      </c>
      <c r="J44" s="1"/>
      <c r="K44" s="25"/>
      <c r="L44" s="26"/>
      <c r="M44" s="29"/>
      <c r="O44" s="27"/>
      <c r="P44" s="28"/>
      <c r="Q44" s="1"/>
      <c r="R44" s="27"/>
      <c r="S44" s="28"/>
      <c r="T44" s="1"/>
      <c r="U44" s="1"/>
      <c r="V44" s="1"/>
      <c r="W44" s="1"/>
      <c r="X44" s="1"/>
      <c r="Y44" s="28"/>
    </row>
    <row r="45" spans="4:9" ht="33" customHeight="1">
      <c r="D45" s="325" t="s">
        <v>79</v>
      </c>
      <c r="I45" s="1" t="s">
        <v>280</v>
      </c>
    </row>
  </sheetData>
  <sheetProtection/>
  <protectedRanges>
    <protectedRange sqref="K6:K7" name="Диапазон1_3_1_1_3_11_1_1_3_1_1_2_3_2_1"/>
    <protectedRange sqref="K9:K10" name="Диапазон1_3_1_1_3_11_1_1_3_1_1_2_3_1_1_2"/>
    <protectedRange sqref="K14" name="Диапазон1_3_1_1_3_11_1_1_3_1_3_1_1_1_1_2_2_2_4_1"/>
    <protectedRange sqref="K20" name="Диапазон1_3_1_1_3_11_1_1_3_1_1_2_3_1_1_3"/>
  </protectedRanges>
  <mergeCells count="3">
    <mergeCell ref="A1:L1"/>
    <mergeCell ref="A2:L2"/>
    <mergeCell ref="A3:L3"/>
  </mergeCells>
  <printOptions/>
  <pageMargins left="0" right="0" top="0" bottom="0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70" zoomScaleNormal="50" zoomScaleSheetLayoutView="70" zoomScalePageLayoutView="0" workbookViewId="0" topLeftCell="A8">
      <selection activeCell="A11" sqref="A11:Z11"/>
    </sheetView>
  </sheetViews>
  <sheetFormatPr defaultColWidth="9.140625" defaultRowHeight="15"/>
  <cols>
    <col min="1" max="1" width="3.7109375" style="13" customWidth="1"/>
    <col min="2" max="2" width="4.7109375" style="13" hidden="1" customWidth="1"/>
    <col min="3" max="3" width="5.421875" style="13" hidden="1" customWidth="1"/>
    <col min="4" max="4" width="15.7109375" style="13" customWidth="1"/>
    <col min="5" max="5" width="7.7109375" style="13" customWidth="1"/>
    <col min="6" max="6" width="4.8515625" style="13" customWidth="1"/>
    <col min="7" max="7" width="25.7109375" style="13" customWidth="1"/>
    <col min="8" max="8" width="8.7109375" style="13" customWidth="1"/>
    <col min="9" max="9" width="14.421875" style="13" customWidth="1"/>
    <col min="10" max="10" width="15.28125" style="13" hidden="1" customWidth="1"/>
    <col min="11" max="11" width="21.28125" style="13" customWidth="1"/>
    <col min="12" max="12" width="6.7109375" style="37" customWidth="1"/>
    <col min="13" max="13" width="9.8515625" style="38" customWidth="1"/>
    <col min="14" max="14" width="3.7109375" style="13" customWidth="1"/>
    <col min="15" max="15" width="6.8515625" style="37" customWidth="1"/>
    <col min="16" max="16" width="9.8515625" style="38" customWidth="1"/>
    <col min="17" max="17" width="3.7109375" style="13" customWidth="1"/>
    <col min="18" max="18" width="6.8515625" style="37" customWidth="1"/>
    <col min="19" max="19" width="9.57421875" style="38" customWidth="1"/>
    <col min="20" max="20" width="3.7109375" style="13" customWidth="1"/>
    <col min="21" max="22" width="4.8515625" style="13" customWidth="1"/>
    <col min="23" max="23" width="6.7109375" style="13" customWidth="1"/>
    <col min="24" max="24" width="6.7109375" style="13" hidden="1" customWidth="1"/>
    <col min="25" max="25" width="9.7109375" style="38" customWidth="1"/>
    <col min="26" max="26" width="6.8515625" style="13" customWidth="1"/>
    <col min="27" max="16384" width="9.140625" style="13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1" customFormat="1" ht="47.25" customHeight="1">
      <c r="A2" s="343" t="s">
        <v>252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s="11" customFormat="1" ht="15" customHeight="1">
      <c r="A3" s="344" t="s">
        <v>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6" s="11" customFormat="1" ht="19.5" customHeight="1">
      <c r="A4" s="345" t="s">
        <v>15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</row>
    <row r="5" spans="1:26" s="11" customFormat="1" ht="21" customHeight="1">
      <c r="A5" s="346" t="s">
        <v>71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6" ht="18.75" customHeight="1">
      <c r="A6" s="342" t="s">
        <v>258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</row>
    <row r="7" spans="1:26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3" s="11" customFormat="1" ht="12.75">
      <c r="A8" s="3" t="s">
        <v>99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8"/>
      <c r="V8" s="3" t="s">
        <v>101</v>
      </c>
      <c r="W8" s="3"/>
    </row>
    <row r="9" spans="1:26" s="19" customFormat="1" ht="19.5" customHeight="1">
      <c r="A9" s="341" t="s">
        <v>28</v>
      </c>
      <c r="B9" s="347" t="s">
        <v>2</v>
      </c>
      <c r="C9" s="348" t="s">
        <v>3</v>
      </c>
      <c r="D9" s="350" t="s">
        <v>16</v>
      </c>
      <c r="E9" s="350" t="s">
        <v>5</v>
      </c>
      <c r="F9" s="341" t="s">
        <v>6</v>
      </c>
      <c r="G9" s="350" t="s">
        <v>17</v>
      </c>
      <c r="H9" s="350" t="s">
        <v>5</v>
      </c>
      <c r="I9" s="350" t="s">
        <v>8</v>
      </c>
      <c r="J9" s="352" t="s">
        <v>9</v>
      </c>
      <c r="K9" s="350" t="s">
        <v>10</v>
      </c>
      <c r="L9" s="351" t="s">
        <v>77</v>
      </c>
      <c r="M9" s="351"/>
      <c r="N9" s="351"/>
      <c r="O9" s="351" t="s">
        <v>18</v>
      </c>
      <c r="P9" s="351"/>
      <c r="Q9" s="351"/>
      <c r="R9" s="351" t="s">
        <v>19</v>
      </c>
      <c r="S9" s="351"/>
      <c r="T9" s="351"/>
      <c r="U9" s="358" t="s">
        <v>20</v>
      </c>
      <c r="V9" s="348" t="s">
        <v>21</v>
      </c>
      <c r="W9" s="341" t="s">
        <v>22</v>
      </c>
      <c r="X9" s="347" t="s">
        <v>23</v>
      </c>
      <c r="Y9" s="357" t="s">
        <v>24</v>
      </c>
      <c r="Z9" s="357" t="s">
        <v>25</v>
      </c>
    </row>
    <row r="10" spans="1:26" s="19" customFormat="1" ht="39.75" customHeight="1">
      <c r="A10" s="341"/>
      <c r="B10" s="347"/>
      <c r="C10" s="349"/>
      <c r="D10" s="350"/>
      <c r="E10" s="350"/>
      <c r="F10" s="341"/>
      <c r="G10" s="350"/>
      <c r="H10" s="350"/>
      <c r="I10" s="350"/>
      <c r="J10" s="353"/>
      <c r="K10" s="3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359"/>
      <c r="V10" s="349"/>
      <c r="W10" s="341"/>
      <c r="X10" s="347"/>
      <c r="Y10" s="357"/>
      <c r="Z10" s="357"/>
    </row>
    <row r="11" spans="1:26" s="12" customFormat="1" ht="24.75" customHeight="1">
      <c r="A11" s="354" t="s">
        <v>260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6"/>
    </row>
    <row r="12" spans="1:26" s="12" customFormat="1" ht="39.75" customHeight="1">
      <c r="A12" s="23">
        <v>1</v>
      </c>
      <c r="B12" s="24"/>
      <c r="C12" s="93"/>
      <c r="D12" s="79" t="s">
        <v>220</v>
      </c>
      <c r="E12" s="100" t="s">
        <v>203</v>
      </c>
      <c r="F12" s="126">
        <v>3</v>
      </c>
      <c r="G12" s="108" t="s">
        <v>204</v>
      </c>
      <c r="H12" s="103" t="s">
        <v>205</v>
      </c>
      <c r="I12" s="109" t="s">
        <v>206</v>
      </c>
      <c r="J12" s="104" t="s">
        <v>30</v>
      </c>
      <c r="K12" s="110" t="s">
        <v>259</v>
      </c>
      <c r="L12" s="46">
        <v>196</v>
      </c>
      <c r="M12" s="39">
        <f>L12/3</f>
        <v>65.33333333333333</v>
      </c>
      <c r="N12" s="47">
        <f>RANK(M12,M$12:M$14,0)</f>
        <v>1</v>
      </c>
      <c r="O12" s="46">
        <v>194.5</v>
      </c>
      <c r="P12" s="39">
        <f>O12/3</f>
        <v>64.83333333333333</v>
      </c>
      <c r="Q12" s="47">
        <f>RANK(P12,P$12:P$14,0)</f>
        <v>1</v>
      </c>
      <c r="R12" s="46">
        <v>192</v>
      </c>
      <c r="S12" s="39">
        <f>R12/3</f>
        <v>64</v>
      </c>
      <c r="T12" s="47">
        <f>RANK(S12,S$12:S$14,0)</f>
        <v>1</v>
      </c>
      <c r="U12" s="47"/>
      <c r="V12" s="47"/>
      <c r="W12" s="46">
        <f>L12+O12+R12</f>
        <v>582.5</v>
      </c>
      <c r="X12" s="48"/>
      <c r="Y12" s="39">
        <f>ROUND(SUM(M12,P12,S12)/3,3)-IF($U12=1,0.5,IF($U12=2,1.5,0))</f>
        <v>64.722</v>
      </c>
      <c r="Z12" s="49" t="s">
        <v>72</v>
      </c>
    </row>
    <row r="13" spans="1:26" s="12" customFormat="1" ht="39.75" customHeight="1">
      <c r="A13" s="23">
        <v>2</v>
      </c>
      <c r="B13" s="24"/>
      <c r="C13" s="93"/>
      <c r="D13" s="79" t="s">
        <v>217</v>
      </c>
      <c r="E13" s="100" t="s">
        <v>120</v>
      </c>
      <c r="F13" s="126" t="s">
        <v>31</v>
      </c>
      <c r="G13" s="108" t="s">
        <v>124</v>
      </c>
      <c r="H13" s="103" t="s">
        <v>121</v>
      </c>
      <c r="I13" s="109" t="s">
        <v>122</v>
      </c>
      <c r="J13" s="104" t="s">
        <v>30</v>
      </c>
      <c r="K13" s="110" t="s">
        <v>111</v>
      </c>
      <c r="L13" s="46">
        <v>180.5</v>
      </c>
      <c r="M13" s="39">
        <f>L13/3</f>
        <v>60.166666666666664</v>
      </c>
      <c r="N13" s="47">
        <f>RANK(M13,M$12:M$14,0)</f>
        <v>2</v>
      </c>
      <c r="O13" s="46">
        <v>177</v>
      </c>
      <c r="P13" s="39">
        <f>O13/3</f>
        <v>59</v>
      </c>
      <c r="Q13" s="47">
        <f>RANK(P13,P$12:P$14,0)</f>
        <v>2</v>
      </c>
      <c r="R13" s="46">
        <v>184</v>
      </c>
      <c r="S13" s="39">
        <f>R13/3</f>
        <v>61.333333333333336</v>
      </c>
      <c r="T13" s="47">
        <f>RANK(S13,S$12:S$14,0)</f>
        <v>2</v>
      </c>
      <c r="U13" s="47"/>
      <c r="V13" s="47"/>
      <c r="W13" s="46">
        <f>L13+O13+R13</f>
        <v>541.5</v>
      </c>
      <c r="X13" s="48"/>
      <c r="Y13" s="39">
        <f>ROUND(SUM(M13,P13,S13)/3,3)-IF($U13=1,0.5,IF($U13=2,1.5,0))</f>
        <v>60.167</v>
      </c>
      <c r="Z13" s="49" t="s">
        <v>72</v>
      </c>
    </row>
    <row r="14" spans="1:26" s="12" customFormat="1" ht="39.75" customHeight="1">
      <c r="A14" s="23">
        <v>3</v>
      </c>
      <c r="B14" s="24"/>
      <c r="C14" s="93"/>
      <c r="D14" s="43" t="s">
        <v>221</v>
      </c>
      <c r="E14" s="44" t="s">
        <v>212</v>
      </c>
      <c r="F14" s="55" t="s">
        <v>31</v>
      </c>
      <c r="G14" s="128" t="s">
        <v>219</v>
      </c>
      <c r="H14" s="103" t="s">
        <v>228</v>
      </c>
      <c r="I14" s="94" t="s">
        <v>213</v>
      </c>
      <c r="J14" s="52" t="s">
        <v>214</v>
      </c>
      <c r="K14" s="117" t="s">
        <v>150</v>
      </c>
      <c r="L14" s="46">
        <v>177.5</v>
      </c>
      <c r="M14" s="39">
        <f>L14/3</f>
        <v>59.166666666666664</v>
      </c>
      <c r="N14" s="47">
        <f>RANK(M14,M$12:M$14,0)</f>
        <v>3</v>
      </c>
      <c r="O14" s="46">
        <v>177</v>
      </c>
      <c r="P14" s="39">
        <f>O14/3</f>
        <v>59</v>
      </c>
      <c r="Q14" s="47">
        <f>RANK(P14,P$12:P$14,0)</f>
        <v>2</v>
      </c>
      <c r="R14" s="46">
        <v>182.5</v>
      </c>
      <c r="S14" s="39">
        <f>R14/3</f>
        <v>60.833333333333336</v>
      </c>
      <c r="T14" s="47">
        <f>RANK(S14,S$12:S$14,0)</f>
        <v>3</v>
      </c>
      <c r="U14" s="47"/>
      <c r="V14" s="47"/>
      <c r="W14" s="46">
        <f>L14+O14+R14</f>
        <v>537</v>
      </c>
      <c r="X14" s="48"/>
      <c r="Y14" s="39">
        <f>ROUND(SUM(M14,P14,S14)/3,3)-IF($U14=1,0.5,IF($U14=2,1.5,0))</f>
        <v>59.667</v>
      </c>
      <c r="Z14" s="49" t="s">
        <v>72</v>
      </c>
    </row>
    <row r="15" spans="1:26" s="12" customFormat="1" ht="24.75" customHeight="1">
      <c r="A15" s="354" t="s">
        <v>261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6"/>
    </row>
    <row r="16" spans="1:26" s="12" customFormat="1" ht="39.75" customHeight="1">
      <c r="A16" s="23">
        <v>1</v>
      </c>
      <c r="B16" s="24"/>
      <c r="C16" s="93"/>
      <c r="D16" s="173" t="s">
        <v>225</v>
      </c>
      <c r="E16" s="175" t="s">
        <v>135</v>
      </c>
      <c r="F16" s="176" t="s">
        <v>32</v>
      </c>
      <c r="G16" s="61" t="s">
        <v>136</v>
      </c>
      <c r="H16" s="103" t="s">
        <v>226</v>
      </c>
      <c r="I16" s="58" t="s">
        <v>137</v>
      </c>
      <c r="J16" s="82" t="s">
        <v>138</v>
      </c>
      <c r="K16" s="53" t="s">
        <v>139</v>
      </c>
      <c r="L16" s="46">
        <v>191</v>
      </c>
      <c r="M16" s="39">
        <f>L16/3</f>
        <v>63.666666666666664</v>
      </c>
      <c r="N16" s="47">
        <f>RANK(M16,M$16:M$20,0)</f>
        <v>1</v>
      </c>
      <c r="O16" s="46">
        <v>188</v>
      </c>
      <c r="P16" s="39">
        <f>O16/3</f>
        <v>62.666666666666664</v>
      </c>
      <c r="Q16" s="47">
        <f>RANK(P16,P$16:P$20,0)</f>
        <v>2</v>
      </c>
      <c r="R16" s="46">
        <v>188.5</v>
      </c>
      <c r="S16" s="39">
        <f>R16/3</f>
        <v>62.833333333333336</v>
      </c>
      <c r="T16" s="47">
        <f>RANK(S16,S$16:S$20,0)</f>
        <v>1</v>
      </c>
      <c r="U16" s="47"/>
      <c r="V16" s="47"/>
      <c r="W16" s="46">
        <f>L16+O16+R16</f>
        <v>567.5</v>
      </c>
      <c r="X16" s="48"/>
      <c r="Y16" s="39">
        <f>ROUND(SUM(M16,P16,S16)/3,3)-IF($U16=1,0.5,IF($U16=2,1.5,0))</f>
        <v>63.056</v>
      </c>
      <c r="Z16" s="49" t="s">
        <v>72</v>
      </c>
    </row>
    <row r="17" spans="1:26" s="12" customFormat="1" ht="39.75" customHeight="1">
      <c r="A17" s="23">
        <v>2</v>
      </c>
      <c r="B17" s="24"/>
      <c r="C17" s="93"/>
      <c r="D17" s="174" t="s">
        <v>222</v>
      </c>
      <c r="E17" s="107" t="s">
        <v>140</v>
      </c>
      <c r="F17" s="177" t="s">
        <v>29</v>
      </c>
      <c r="G17" s="149" t="s">
        <v>136</v>
      </c>
      <c r="H17" s="103" t="s">
        <v>226</v>
      </c>
      <c r="I17" s="178" t="s">
        <v>137</v>
      </c>
      <c r="J17" s="164" t="s">
        <v>138</v>
      </c>
      <c r="K17" s="170" t="s">
        <v>139</v>
      </c>
      <c r="L17" s="46">
        <v>185</v>
      </c>
      <c r="M17" s="39">
        <f>L17/3</f>
        <v>61.666666666666664</v>
      </c>
      <c r="N17" s="47">
        <f>RANK(M17,M$16:M$20,0)</f>
        <v>3</v>
      </c>
      <c r="O17" s="46">
        <v>189.5</v>
      </c>
      <c r="P17" s="39">
        <f>O17/3</f>
        <v>63.166666666666664</v>
      </c>
      <c r="Q17" s="47">
        <f>RANK(P17,P$16:P$20,0)</f>
        <v>1</v>
      </c>
      <c r="R17" s="46">
        <v>187</v>
      </c>
      <c r="S17" s="39">
        <f>R17/3</f>
        <v>62.333333333333336</v>
      </c>
      <c r="T17" s="47">
        <f>RANK(S17,S$16:S$20,0)</f>
        <v>3</v>
      </c>
      <c r="U17" s="47"/>
      <c r="V17" s="47"/>
      <c r="W17" s="46">
        <f>L17+O17+R17</f>
        <v>561.5</v>
      </c>
      <c r="X17" s="48"/>
      <c r="Y17" s="39">
        <f>ROUND(SUM(M17,P17,S17)/3,3)-IF($U17=1,0.5,IF($U17=2,1.5,0))</f>
        <v>62.389</v>
      </c>
      <c r="Z17" s="49" t="s">
        <v>72</v>
      </c>
    </row>
    <row r="18" spans="1:26" s="12" customFormat="1" ht="39.75" customHeight="1">
      <c r="A18" s="23">
        <v>2</v>
      </c>
      <c r="B18" s="24"/>
      <c r="C18" s="93"/>
      <c r="D18" s="43" t="s">
        <v>78</v>
      </c>
      <c r="E18" s="50" t="s">
        <v>94</v>
      </c>
      <c r="F18" s="45">
        <v>3</v>
      </c>
      <c r="G18" s="61" t="s">
        <v>95</v>
      </c>
      <c r="H18" s="103" t="s">
        <v>74</v>
      </c>
      <c r="I18" s="52" t="s">
        <v>183</v>
      </c>
      <c r="J18" s="56" t="s">
        <v>183</v>
      </c>
      <c r="K18" s="53" t="s">
        <v>76</v>
      </c>
      <c r="L18" s="46">
        <v>187</v>
      </c>
      <c r="M18" s="39">
        <f>L18/3</f>
        <v>62.333333333333336</v>
      </c>
      <c r="N18" s="47">
        <f>RANK(M18,M$16:M$20,0)</f>
        <v>2</v>
      </c>
      <c r="O18" s="46">
        <v>187</v>
      </c>
      <c r="P18" s="39">
        <f>O18/3</f>
        <v>62.333333333333336</v>
      </c>
      <c r="Q18" s="47">
        <f>RANK(P18,P$16:P$20,0)</f>
        <v>3</v>
      </c>
      <c r="R18" s="46">
        <v>187.5</v>
      </c>
      <c r="S18" s="39">
        <f>R18/3</f>
        <v>62.5</v>
      </c>
      <c r="T18" s="47">
        <f>RANK(S18,S$16:S$20,0)</f>
        <v>2</v>
      </c>
      <c r="U18" s="47"/>
      <c r="V18" s="47"/>
      <c r="W18" s="46">
        <f>L18+O18+R18</f>
        <v>561.5</v>
      </c>
      <c r="X18" s="48"/>
      <c r="Y18" s="39">
        <f>ROUND(SUM(M18,P18,S18)/3,3)-IF($U18=1,0.5,IF($U18=2,1.5,0))</f>
        <v>62.389</v>
      </c>
      <c r="Z18" s="49" t="s">
        <v>72</v>
      </c>
    </row>
    <row r="19" spans="1:26" s="12" customFormat="1" ht="39.75" customHeight="1">
      <c r="A19" s="23">
        <v>4</v>
      </c>
      <c r="B19" s="24"/>
      <c r="C19" s="93"/>
      <c r="D19" s="43" t="s">
        <v>224</v>
      </c>
      <c r="E19" s="50" t="s">
        <v>146</v>
      </c>
      <c r="F19" s="45" t="s">
        <v>31</v>
      </c>
      <c r="G19" s="61" t="s">
        <v>147</v>
      </c>
      <c r="H19" s="103" t="s">
        <v>227</v>
      </c>
      <c r="I19" s="52" t="s">
        <v>148</v>
      </c>
      <c r="J19" s="56" t="s">
        <v>149</v>
      </c>
      <c r="K19" s="53" t="s">
        <v>70</v>
      </c>
      <c r="L19" s="46">
        <v>177.5</v>
      </c>
      <c r="M19" s="39">
        <f>L19/3</f>
        <v>59.166666666666664</v>
      </c>
      <c r="N19" s="47">
        <f>RANK(M19,M$16:M$20,0)</f>
        <v>5</v>
      </c>
      <c r="O19" s="46">
        <v>175</v>
      </c>
      <c r="P19" s="39">
        <f>O19/3</f>
        <v>58.333333333333336</v>
      </c>
      <c r="Q19" s="47">
        <f>RANK(P19,P$16:P$20,0)</f>
        <v>4</v>
      </c>
      <c r="R19" s="46">
        <v>177.5</v>
      </c>
      <c r="S19" s="39">
        <f>R19/3</f>
        <v>59.166666666666664</v>
      </c>
      <c r="T19" s="47">
        <f>RANK(S19,S$16:S$20,0)</f>
        <v>4</v>
      </c>
      <c r="U19" s="47"/>
      <c r="V19" s="47"/>
      <c r="W19" s="46">
        <f>L19+O19+R19</f>
        <v>530</v>
      </c>
      <c r="X19" s="48"/>
      <c r="Y19" s="39">
        <f>ROUND(SUM(M19,P19,S19)/3,3)-IF($U19=1,0.5,IF($U19=2,1.5,0))</f>
        <v>58.889</v>
      </c>
      <c r="Z19" s="49" t="s">
        <v>72</v>
      </c>
    </row>
    <row r="20" spans="1:26" s="12" customFormat="1" ht="39.75" customHeight="1">
      <c r="A20" s="23">
        <v>5</v>
      </c>
      <c r="B20" s="24"/>
      <c r="C20" s="93"/>
      <c r="D20" s="132" t="s">
        <v>223</v>
      </c>
      <c r="E20" s="2" t="s">
        <v>120</v>
      </c>
      <c r="F20" s="143" t="s">
        <v>29</v>
      </c>
      <c r="G20" s="153" t="s">
        <v>124</v>
      </c>
      <c r="H20" s="103" t="s">
        <v>121</v>
      </c>
      <c r="I20" s="163" t="s">
        <v>122</v>
      </c>
      <c r="J20" s="167" t="s">
        <v>123</v>
      </c>
      <c r="K20" s="169" t="s">
        <v>111</v>
      </c>
      <c r="L20" s="46">
        <v>178</v>
      </c>
      <c r="M20" s="39">
        <f>L20/3</f>
        <v>59.333333333333336</v>
      </c>
      <c r="N20" s="47">
        <f>RANK(M20,M$16:M$20,0)</f>
        <v>4</v>
      </c>
      <c r="O20" s="46">
        <v>173.5</v>
      </c>
      <c r="P20" s="39">
        <f>O20/3</f>
        <v>57.833333333333336</v>
      </c>
      <c r="Q20" s="47">
        <f>RANK(P20,P$16:P$20,0)</f>
        <v>5</v>
      </c>
      <c r="R20" s="46">
        <v>172.5</v>
      </c>
      <c r="S20" s="39">
        <f>R20/3</f>
        <v>57.5</v>
      </c>
      <c r="T20" s="47">
        <f>RANK(S20,S$16:S$20,0)</f>
        <v>5</v>
      </c>
      <c r="U20" s="47"/>
      <c r="V20" s="47"/>
      <c r="W20" s="46">
        <f>L20+O20+R20</f>
        <v>524</v>
      </c>
      <c r="X20" s="48"/>
      <c r="Y20" s="39">
        <f>ROUND(SUM(M20,P20,S20)/3,3)-IF($U20=1,0.5,IF($U20=2,1.5,0))</f>
        <v>58.222</v>
      </c>
      <c r="Z20" s="49" t="s">
        <v>72</v>
      </c>
    </row>
    <row r="21" spans="11:13" ht="20.25" customHeight="1">
      <c r="K21" s="25"/>
      <c r="L21" s="26"/>
      <c r="M21" s="25"/>
    </row>
    <row r="22" spans="1:25" ht="42" customHeight="1">
      <c r="A22" s="1"/>
      <c r="B22" s="1"/>
      <c r="C22" s="1"/>
      <c r="D22" s="1" t="s">
        <v>12</v>
      </c>
      <c r="E22" s="1"/>
      <c r="F22" s="1"/>
      <c r="G22" s="1"/>
      <c r="H22" s="1"/>
      <c r="I22" s="1" t="s">
        <v>103</v>
      </c>
      <c r="J22" s="1"/>
      <c r="K22" s="25"/>
      <c r="L22" s="26"/>
      <c r="M22" s="25"/>
      <c r="N22" s="1"/>
      <c r="O22" s="27"/>
      <c r="P22" s="28"/>
      <c r="Q22" s="1"/>
      <c r="R22" s="27"/>
      <c r="S22" s="28"/>
      <c r="T22" s="1"/>
      <c r="U22" s="1"/>
      <c r="V22" s="1"/>
      <c r="W22" s="1"/>
      <c r="X22" s="1"/>
      <c r="Y22" s="28"/>
    </row>
    <row r="23" spans="1:25" ht="42" customHeight="1">
      <c r="A23" s="1"/>
      <c r="B23" s="1"/>
      <c r="C23" s="1"/>
      <c r="D23" s="1" t="s">
        <v>13</v>
      </c>
      <c r="E23" s="1"/>
      <c r="F23" s="1"/>
      <c r="G23" s="1"/>
      <c r="H23" s="1"/>
      <c r="I23" s="1" t="s">
        <v>104</v>
      </c>
      <c r="J23" s="1"/>
      <c r="K23" s="25"/>
      <c r="L23" s="26"/>
      <c r="M23" s="29"/>
      <c r="O23" s="27"/>
      <c r="P23" s="28"/>
      <c r="Q23" s="1"/>
      <c r="R23" s="27"/>
      <c r="S23" s="28"/>
      <c r="T23" s="1"/>
      <c r="U23" s="1"/>
      <c r="V23" s="1"/>
      <c r="W23" s="1"/>
      <c r="X23" s="1"/>
      <c r="Y23" s="28"/>
    </row>
    <row r="24" spans="11:13" ht="12.75">
      <c r="K24" s="25"/>
      <c r="L24" s="26"/>
      <c r="M24" s="25"/>
    </row>
  </sheetData>
  <sheetProtection/>
  <protectedRanges>
    <protectedRange sqref="K12:K13" name="Диапазон1_3_1_1_3_11_1_1_3_1_1_2_3_2"/>
    <protectedRange sqref="K18:K19" name="Диапазон1_3_1_1_3_11_1_1_3_1_1_2_3_1_1"/>
  </protectedRanges>
  <mergeCells count="27">
    <mergeCell ref="A11:Z11"/>
    <mergeCell ref="A15:Z15"/>
    <mergeCell ref="O9:Q9"/>
    <mergeCell ref="Z9:Z10"/>
    <mergeCell ref="R9:T9"/>
    <mergeCell ref="U9:U10"/>
    <mergeCell ref="V9:V10"/>
    <mergeCell ref="W9:W10"/>
    <mergeCell ref="X9:X10"/>
    <mergeCell ref="Y9:Y10"/>
    <mergeCell ref="F9:F10"/>
    <mergeCell ref="K9:K10"/>
    <mergeCell ref="G9:G10"/>
    <mergeCell ref="H9:H10"/>
    <mergeCell ref="I9:I10"/>
    <mergeCell ref="L9:N9"/>
    <mergeCell ref="J9:J10"/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65" zoomScaleNormal="50" zoomScaleSheetLayoutView="65" workbookViewId="0" topLeftCell="A2">
      <selection activeCell="A11" sqref="A11:Z11"/>
    </sheetView>
  </sheetViews>
  <sheetFormatPr defaultColWidth="9.140625" defaultRowHeight="15"/>
  <cols>
    <col min="1" max="1" width="4.421875" style="13" customWidth="1"/>
    <col min="2" max="2" width="4.7109375" style="13" hidden="1" customWidth="1"/>
    <col min="3" max="3" width="5.421875" style="13" hidden="1" customWidth="1"/>
    <col min="4" max="4" width="20.57421875" style="13" customWidth="1"/>
    <col min="5" max="5" width="12.7109375" style="13" customWidth="1"/>
    <col min="6" max="6" width="4.8515625" style="13" customWidth="1"/>
    <col min="7" max="7" width="28.28125" style="13" customWidth="1"/>
    <col min="8" max="8" width="8.7109375" style="13" customWidth="1"/>
    <col min="9" max="9" width="15.7109375" style="13" customWidth="1"/>
    <col min="10" max="10" width="13.8515625" style="13" hidden="1" customWidth="1"/>
    <col min="11" max="11" width="20.00390625" style="13" customWidth="1"/>
    <col min="12" max="12" width="6.7109375" style="37" customWidth="1"/>
    <col min="13" max="13" width="9.8515625" style="38" customWidth="1"/>
    <col min="14" max="14" width="3.7109375" style="13" customWidth="1"/>
    <col min="15" max="15" width="6.8515625" style="37" customWidth="1"/>
    <col min="16" max="16" width="9.8515625" style="38" customWidth="1"/>
    <col min="17" max="17" width="3.7109375" style="13" customWidth="1"/>
    <col min="18" max="18" width="6.8515625" style="37" customWidth="1"/>
    <col min="19" max="19" width="9.57421875" style="38" customWidth="1"/>
    <col min="20" max="20" width="3.7109375" style="13" customWidth="1"/>
    <col min="21" max="22" width="4.8515625" style="13" customWidth="1"/>
    <col min="23" max="23" width="6.7109375" style="13" customWidth="1"/>
    <col min="24" max="24" width="6.7109375" style="13" hidden="1" customWidth="1"/>
    <col min="25" max="25" width="9.7109375" style="38" customWidth="1"/>
    <col min="26" max="26" width="12.140625" style="38" customWidth="1"/>
    <col min="27" max="16384" width="9.140625" style="13" customWidth="1"/>
  </cols>
  <sheetData>
    <row r="1" spans="1:26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  <c r="Z1" s="36"/>
    </row>
    <row r="2" spans="1:26" s="11" customFormat="1" ht="75.75" customHeight="1">
      <c r="A2" s="343" t="s">
        <v>100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s="11" customFormat="1" ht="15" customHeight="1">
      <c r="A3" s="344" t="s">
        <v>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6" s="11" customFormat="1" ht="19.5" customHeight="1">
      <c r="A4" s="345" t="s">
        <v>15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</row>
    <row r="5" spans="1:26" s="11" customFormat="1" ht="18" customHeight="1">
      <c r="A5" s="346" t="s">
        <v>286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6" ht="18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3" s="11" customFormat="1" ht="12.75">
      <c r="A8" s="3" t="s">
        <v>99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8"/>
      <c r="V8" s="3" t="s">
        <v>101</v>
      </c>
      <c r="W8" s="3"/>
    </row>
    <row r="9" spans="1:26" s="19" customFormat="1" ht="19.5" customHeight="1">
      <c r="A9" s="341" t="s">
        <v>28</v>
      </c>
      <c r="B9" s="347" t="s">
        <v>2</v>
      </c>
      <c r="C9" s="348" t="s">
        <v>3</v>
      </c>
      <c r="D9" s="350" t="s">
        <v>16</v>
      </c>
      <c r="E9" s="350" t="s">
        <v>5</v>
      </c>
      <c r="F9" s="341" t="s">
        <v>6</v>
      </c>
      <c r="G9" s="350" t="s">
        <v>17</v>
      </c>
      <c r="H9" s="350" t="s">
        <v>5</v>
      </c>
      <c r="I9" s="350" t="s">
        <v>8</v>
      </c>
      <c r="J9" s="350" t="s">
        <v>9</v>
      </c>
      <c r="K9" s="350" t="s">
        <v>10</v>
      </c>
      <c r="L9" s="351" t="s">
        <v>77</v>
      </c>
      <c r="M9" s="351"/>
      <c r="N9" s="351"/>
      <c r="O9" s="351" t="s">
        <v>18</v>
      </c>
      <c r="P9" s="351"/>
      <c r="Q9" s="351"/>
      <c r="R9" s="351" t="s">
        <v>19</v>
      </c>
      <c r="S9" s="351"/>
      <c r="T9" s="351"/>
      <c r="U9" s="358" t="s">
        <v>20</v>
      </c>
      <c r="V9" s="348" t="s">
        <v>21</v>
      </c>
      <c r="W9" s="341" t="s">
        <v>22</v>
      </c>
      <c r="X9" s="347" t="s">
        <v>23</v>
      </c>
      <c r="Y9" s="357" t="s">
        <v>24</v>
      </c>
      <c r="Z9" s="357" t="s">
        <v>269</v>
      </c>
    </row>
    <row r="10" spans="1:26" s="19" customFormat="1" ht="39.75" customHeight="1">
      <c r="A10" s="341"/>
      <c r="B10" s="347"/>
      <c r="C10" s="349"/>
      <c r="D10" s="350"/>
      <c r="E10" s="350"/>
      <c r="F10" s="341"/>
      <c r="G10" s="350"/>
      <c r="H10" s="350"/>
      <c r="I10" s="350"/>
      <c r="J10" s="350"/>
      <c r="K10" s="3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359"/>
      <c r="V10" s="349"/>
      <c r="W10" s="341"/>
      <c r="X10" s="347"/>
      <c r="Y10" s="357"/>
      <c r="Z10" s="357"/>
    </row>
    <row r="11" spans="1:26" s="19" customFormat="1" ht="26.25" customHeight="1">
      <c r="A11" s="354" t="s">
        <v>285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6"/>
    </row>
    <row r="12" spans="1:26" s="191" customFormat="1" ht="36.75" customHeight="1">
      <c r="A12" s="179">
        <v>1</v>
      </c>
      <c r="B12" s="180"/>
      <c r="C12" s="80"/>
      <c r="D12" s="131" t="s">
        <v>236</v>
      </c>
      <c r="E12" s="137" t="s">
        <v>155</v>
      </c>
      <c r="F12" s="144">
        <v>2</v>
      </c>
      <c r="G12" s="150" t="s">
        <v>152</v>
      </c>
      <c r="H12" s="257" t="s">
        <v>158</v>
      </c>
      <c r="I12" s="95" t="s">
        <v>153</v>
      </c>
      <c r="J12" s="251" t="s">
        <v>156</v>
      </c>
      <c r="K12" s="250" t="s">
        <v>157</v>
      </c>
      <c r="L12" s="186">
        <v>170</v>
      </c>
      <c r="M12" s="187">
        <f>L12/2.6</f>
        <v>65.38461538461539</v>
      </c>
      <c r="N12" s="188">
        <f aca="true" t="shared" si="0" ref="N12:N23">RANK(M12,M$12:M$23,0)</f>
        <v>1</v>
      </c>
      <c r="O12" s="186">
        <v>176</v>
      </c>
      <c r="P12" s="187">
        <f>O12/2.6</f>
        <v>67.6923076923077</v>
      </c>
      <c r="Q12" s="188">
        <f aca="true" t="shared" si="1" ref="Q12:Q23">RANK(P12,P$12:P$23,0)</f>
        <v>1</v>
      </c>
      <c r="R12" s="186">
        <v>178</v>
      </c>
      <c r="S12" s="187">
        <f>R12/2.6</f>
        <v>68.46153846153845</v>
      </c>
      <c r="T12" s="188">
        <f aca="true" t="shared" si="2" ref="T12:T23">RANK(S12,S$12:S$23,0)</f>
        <v>1</v>
      </c>
      <c r="U12" s="188"/>
      <c r="V12" s="188"/>
      <c r="W12" s="186">
        <f aca="true" t="shared" si="3" ref="W12:W23">L12+O12+R12</f>
        <v>524</v>
      </c>
      <c r="X12" s="189"/>
      <c r="Y12" s="187">
        <f aca="true" t="shared" si="4" ref="Y12:Y23">ROUND(SUM(M12,P12,S12)/3,3)-IF($U12=1,0.5,IF($U12=2,1.5,0))</f>
        <v>67.179</v>
      </c>
      <c r="Z12" s="187">
        <f>Y12+1</f>
        <v>68.179</v>
      </c>
    </row>
    <row r="13" spans="1:26" s="191" customFormat="1" ht="36.75" customHeight="1">
      <c r="A13" s="179">
        <v>2</v>
      </c>
      <c r="B13" s="180"/>
      <c r="C13" s="80"/>
      <c r="D13" s="319" t="s">
        <v>239</v>
      </c>
      <c r="E13" s="334" t="s">
        <v>151</v>
      </c>
      <c r="F13" s="333">
        <v>3</v>
      </c>
      <c r="G13" s="61" t="s">
        <v>152</v>
      </c>
      <c r="H13" s="155" t="s">
        <v>158</v>
      </c>
      <c r="I13" s="328" t="s">
        <v>153</v>
      </c>
      <c r="J13" s="314" t="s">
        <v>153</v>
      </c>
      <c r="K13" s="331" t="s">
        <v>154</v>
      </c>
      <c r="L13" s="186">
        <v>168.5</v>
      </c>
      <c r="M13" s="187">
        <f>L13/2.6</f>
        <v>64.8076923076923</v>
      </c>
      <c r="N13" s="188">
        <f t="shared" si="0"/>
        <v>2</v>
      </c>
      <c r="O13" s="186">
        <v>173.5</v>
      </c>
      <c r="P13" s="187">
        <f>O13/2.6</f>
        <v>66.73076923076923</v>
      </c>
      <c r="Q13" s="188">
        <f t="shared" si="1"/>
        <v>2</v>
      </c>
      <c r="R13" s="186">
        <v>166</v>
      </c>
      <c r="S13" s="187">
        <f>R13/2.6</f>
        <v>63.84615384615385</v>
      </c>
      <c r="T13" s="188">
        <f t="shared" si="2"/>
        <v>2</v>
      </c>
      <c r="U13" s="188"/>
      <c r="V13" s="188"/>
      <c r="W13" s="186">
        <f t="shared" si="3"/>
        <v>508</v>
      </c>
      <c r="X13" s="189"/>
      <c r="Y13" s="187">
        <f t="shared" si="4"/>
        <v>65.128</v>
      </c>
      <c r="Z13" s="187">
        <f>Y13+1</f>
        <v>66.128</v>
      </c>
    </row>
    <row r="14" spans="1:26" s="191" customFormat="1" ht="36.75" customHeight="1">
      <c r="A14" s="179">
        <v>3</v>
      </c>
      <c r="B14" s="180"/>
      <c r="C14" s="80"/>
      <c r="D14" s="125" t="s">
        <v>216</v>
      </c>
      <c r="E14" s="142" t="s">
        <v>112</v>
      </c>
      <c r="F14" s="303" t="s">
        <v>29</v>
      </c>
      <c r="G14" s="302" t="s">
        <v>164</v>
      </c>
      <c r="H14" s="301" t="s">
        <v>113</v>
      </c>
      <c r="I14" s="297" t="s">
        <v>114</v>
      </c>
      <c r="J14" s="297" t="s">
        <v>110</v>
      </c>
      <c r="K14" s="121" t="s">
        <v>111</v>
      </c>
      <c r="L14" s="186">
        <v>162</v>
      </c>
      <c r="M14" s="187">
        <f>L14/2.6</f>
        <v>62.30769230769231</v>
      </c>
      <c r="N14" s="188">
        <f t="shared" si="0"/>
        <v>5</v>
      </c>
      <c r="O14" s="186">
        <v>166</v>
      </c>
      <c r="P14" s="187">
        <f>O14/2.6</f>
        <v>63.84615384615385</v>
      </c>
      <c r="Q14" s="188">
        <f t="shared" si="1"/>
        <v>3</v>
      </c>
      <c r="R14" s="186">
        <v>157.5</v>
      </c>
      <c r="S14" s="187">
        <f>R14/2.6</f>
        <v>60.57692307692307</v>
      </c>
      <c r="T14" s="188">
        <f t="shared" si="2"/>
        <v>6</v>
      </c>
      <c r="U14" s="188"/>
      <c r="V14" s="188"/>
      <c r="W14" s="186">
        <f t="shared" si="3"/>
        <v>485.5</v>
      </c>
      <c r="X14" s="189"/>
      <c r="Y14" s="187">
        <f t="shared" si="4"/>
        <v>62.244</v>
      </c>
      <c r="Z14" s="187">
        <f>Y14+1</f>
        <v>63.244</v>
      </c>
    </row>
    <row r="15" spans="1:26" s="191" customFormat="1" ht="36.75" customHeight="1">
      <c r="A15" s="179">
        <v>4</v>
      </c>
      <c r="B15" s="180"/>
      <c r="C15" s="80"/>
      <c r="D15" s="320" t="s">
        <v>238</v>
      </c>
      <c r="E15" s="334" t="s">
        <v>119</v>
      </c>
      <c r="F15" s="309" t="s">
        <v>31</v>
      </c>
      <c r="G15" s="295" t="s">
        <v>117</v>
      </c>
      <c r="H15" s="155" t="s">
        <v>118</v>
      </c>
      <c r="I15" s="328" t="s">
        <v>116</v>
      </c>
      <c r="J15" s="314" t="s">
        <v>110</v>
      </c>
      <c r="K15" s="171" t="s">
        <v>111</v>
      </c>
      <c r="L15" s="186">
        <v>161</v>
      </c>
      <c r="M15" s="187">
        <f>L15/2.6</f>
        <v>61.92307692307692</v>
      </c>
      <c r="N15" s="188">
        <f t="shared" si="0"/>
        <v>7</v>
      </c>
      <c r="O15" s="186">
        <v>162.5</v>
      </c>
      <c r="P15" s="187">
        <f>O15/2.6</f>
        <v>62.5</v>
      </c>
      <c r="Q15" s="188">
        <f t="shared" si="1"/>
        <v>6</v>
      </c>
      <c r="R15" s="186">
        <v>156.5</v>
      </c>
      <c r="S15" s="187">
        <f>R15/2.6</f>
        <v>60.19230769230769</v>
      </c>
      <c r="T15" s="188">
        <f t="shared" si="2"/>
        <v>8</v>
      </c>
      <c r="U15" s="188"/>
      <c r="V15" s="188"/>
      <c r="W15" s="186">
        <f t="shared" si="3"/>
        <v>480</v>
      </c>
      <c r="X15" s="189"/>
      <c r="Y15" s="187">
        <f t="shared" si="4"/>
        <v>61.538</v>
      </c>
      <c r="Z15" s="187">
        <f>Y15+1</f>
        <v>62.538</v>
      </c>
    </row>
    <row r="16" spans="1:26" s="191" customFormat="1" ht="36.75" customHeight="1">
      <c r="A16" s="179">
        <v>5</v>
      </c>
      <c r="B16" s="180"/>
      <c r="C16" s="80"/>
      <c r="D16" s="319" t="s">
        <v>239</v>
      </c>
      <c r="E16" s="334" t="s">
        <v>151</v>
      </c>
      <c r="F16" s="333">
        <v>3</v>
      </c>
      <c r="G16" s="275" t="s">
        <v>160</v>
      </c>
      <c r="H16" s="296" t="s">
        <v>161</v>
      </c>
      <c r="I16" s="328" t="s">
        <v>162</v>
      </c>
      <c r="J16" s="82" t="s">
        <v>153</v>
      </c>
      <c r="K16" s="331" t="s">
        <v>163</v>
      </c>
      <c r="L16" s="186">
        <v>138.5</v>
      </c>
      <c r="M16" s="187">
        <f aca="true" t="shared" si="5" ref="M16:M22">L16/2.2</f>
        <v>62.954545454545446</v>
      </c>
      <c r="N16" s="188">
        <f t="shared" si="0"/>
        <v>4</v>
      </c>
      <c r="O16" s="186">
        <v>140</v>
      </c>
      <c r="P16" s="187">
        <f aca="true" t="shared" si="6" ref="P16:P22">O16/2.2</f>
        <v>63.63636363636363</v>
      </c>
      <c r="Q16" s="188">
        <f t="shared" si="1"/>
        <v>4</v>
      </c>
      <c r="R16" s="186">
        <v>133</v>
      </c>
      <c r="S16" s="187">
        <f aca="true" t="shared" si="7" ref="S16:S22">R16/2.2</f>
        <v>60.454545454545446</v>
      </c>
      <c r="T16" s="188">
        <f t="shared" si="2"/>
        <v>7</v>
      </c>
      <c r="U16" s="188"/>
      <c r="V16" s="188"/>
      <c r="W16" s="186">
        <f t="shared" si="3"/>
        <v>411.5</v>
      </c>
      <c r="X16" s="186"/>
      <c r="Y16" s="187">
        <f t="shared" si="4"/>
        <v>62.348</v>
      </c>
      <c r="Z16" s="187">
        <f aca="true" t="shared" si="8" ref="Z16:Z22">Y16</f>
        <v>62.348</v>
      </c>
    </row>
    <row r="17" spans="1:26" s="191" customFormat="1" ht="36.75" customHeight="1">
      <c r="A17" s="179">
        <v>6</v>
      </c>
      <c r="B17" s="180"/>
      <c r="C17" s="80"/>
      <c r="D17" s="131" t="s">
        <v>242</v>
      </c>
      <c r="E17" s="327" t="s">
        <v>141</v>
      </c>
      <c r="F17" s="90" t="s">
        <v>31</v>
      </c>
      <c r="G17" s="59" t="s">
        <v>142</v>
      </c>
      <c r="H17" s="318" t="s">
        <v>143</v>
      </c>
      <c r="I17" s="328" t="s">
        <v>137</v>
      </c>
      <c r="J17" s="82" t="s">
        <v>138</v>
      </c>
      <c r="K17" s="168" t="s">
        <v>139</v>
      </c>
      <c r="L17" s="186">
        <v>140</v>
      </c>
      <c r="M17" s="187">
        <f t="shared" si="5"/>
        <v>63.63636363636363</v>
      </c>
      <c r="N17" s="188">
        <f t="shared" si="0"/>
        <v>3</v>
      </c>
      <c r="O17" s="186">
        <v>138.5</v>
      </c>
      <c r="P17" s="187">
        <f t="shared" si="6"/>
        <v>62.954545454545446</v>
      </c>
      <c r="Q17" s="188">
        <f t="shared" si="1"/>
        <v>5</v>
      </c>
      <c r="R17" s="186">
        <v>134</v>
      </c>
      <c r="S17" s="187">
        <f t="shared" si="7"/>
        <v>60.90909090909091</v>
      </c>
      <c r="T17" s="188">
        <f t="shared" si="2"/>
        <v>5</v>
      </c>
      <c r="U17" s="188">
        <v>1</v>
      </c>
      <c r="V17" s="188"/>
      <c r="W17" s="186">
        <f t="shared" si="3"/>
        <v>412.5</v>
      </c>
      <c r="X17" s="189"/>
      <c r="Y17" s="187">
        <f t="shared" si="4"/>
        <v>62</v>
      </c>
      <c r="Z17" s="187">
        <f t="shared" si="8"/>
        <v>62</v>
      </c>
    </row>
    <row r="18" spans="1:26" s="191" customFormat="1" ht="36.75" customHeight="1">
      <c r="A18" s="179">
        <v>7</v>
      </c>
      <c r="B18" s="180"/>
      <c r="C18" s="80"/>
      <c r="D18" s="125" t="s">
        <v>234</v>
      </c>
      <c r="E18" s="334"/>
      <c r="F18" s="294" t="s">
        <v>31</v>
      </c>
      <c r="G18" s="298" t="s">
        <v>197</v>
      </c>
      <c r="H18" s="193" t="s">
        <v>195</v>
      </c>
      <c r="I18" s="246" t="s">
        <v>196</v>
      </c>
      <c r="J18" s="299" t="s">
        <v>123</v>
      </c>
      <c r="K18" s="122" t="s">
        <v>111</v>
      </c>
      <c r="L18" s="186">
        <v>134</v>
      </c>
      <c r="M18" s="187">
        <f t="shared" si="5"/>
        <v>60.90909090909091</v>
      </c>
      <c r="N18" s="188">
        <f t="shared" si="0"/>
        <v>9</v>
      </c>
      <c r="O18" s="186">
        <v>137.5</v>
      </c>
      <c r="P18" s="187">
        <f t="shared" si="6"/>
        <v>62.49999999999999</v>
      </c>
      <c r="Q18" s="188">
        <f t="shared" si="1"/>
        <v>7</v>
      </c>
      <c r="R18" s="186">
        <v>138.5</v>
      </c>
      <c r="S18" s="187">
        <f t="shared" si="7"/>
        <v>62.954545454545446</v>
      </c>
      <c r="T18" s="188">
        <f t="shared" si="2"/>
        <v>4</v>
      </c>
      <c r="U18" s="188">
        <v>1</v>
      </c>
      <c r="V18" s="188"/>
      <c r="W18" s="186">
        <f t="shared" si="3"/>
        <v>410</v>
      </c>
      <c r="X18" s="186"/>
      <c r="Y18" s="187">
        <f t="shared" si="4"/>
        <v>61.621</v>
      </c>
      <c r="Z18" s="187">
        <f t="shared" si="8"/>
        <v>61.621</v>
      </c>
    </row>
    <row r="19" spans="1:26" s="191" customFormat="1" ht="36.75" customHeight="1">
      <c r="A19" s="179">
        <v>8</v>
      </c>
      <c r="B19" s="180"/>
      <c r="C19" s="80"/>
      <c r="D19" s="130" t="s">
        <v>235</v>
      </c>
      <c r="E19" s="137" t="s">
        <v>198</v>
      </c>
      <c r="F19" s="303" t="s">
        <v>31</v>
      </c>
      <c r="G19" s="291" t="s">
        <v>199</v>
      </c>
      <c r="H19" s="301" t="s">
        <v>113</v>
      </c>
      <c r="I19" s="300" t="s">
        <v>114</v>
      </c>
      <c r="J19" s="299" t="s">
        <v>123</v>
      </c>
      <c r="K19" s="185" t="s">
        <v>111</v>
      </c>
      <c r="L19" s="186">
        <v>136.5</v>
      </c>
      <c r="M19" s="187">
        <f t="shared" si="5"/>
        <v>62.04545454545454</v>
      </c>
      <c r="N19" s="188">
        <f t="shared" si="0"/>
        <v>6</v>
      </c>
      <c r="O19" s="186">
        <v>137.5</v>
      </c>
      <c r="P19" s="187">
        <f t="shared" si="6"/>
        <v>62.49999999999999</v>
      </c>
      <c r="Q19" s="188">
        <f t="shared" si="1"/>
        <v>7</v>
      </c>
      <c r="R19" s="186">
        <v>132</v>
      </c>
      <c r="S19" s="187">
        <f t="shared" si="7"/>
        <v>59.99999999999999</v>
      </c>
      <c r="T19" s="188">
        <f t="shared" si="2"/>
        <v>9</v>
      </c>
      <c r="U19" s="188"/>
      <c r="V19" s="188"/>
      <c r="W19" s="186">
        <f t="shared" si="3"/>
        <v>406</v>
      </c>
      <c r="X19" s="186"/>
      <c r="Y19" s="187">
        <f t="shared" si="4"/>
        <v>61.515</v>
      </c>
      <c r="Z19" s="187">
        <f t="shared" si="8"/>
        <v>61.515</v>
      </c>
    </row>
    <row r="20" spans="1:26" s="191" customFormat="1" ht="36.75" customHeight="1">
      <c r="A20" s="179">
        <v>9</v>
      </c>
      <c r="B20" s="180"/>
      <c r="C20" s="80"/>
      <c r="D20" s="320" t="s">
        <v>241</v>
      </c>
      <c r="E20" s="327"/>
      <c r="F20" s="277" t="s">
        <v>31</v>
      </c>
      <c r="G20" s="151" t="s">
        <v>197</v>
      </c>
      <c r="H20" s="285" t="s">
        <v>195</v>
      </c>
      <c r="I20" s="271" t="s">
        <v>196</v>
      </c>
      <c r="J20" s="166" t="s">
        <v>123</v>
      </c>
      <c r="K20" s="171" t="s">
        <v>111</v>
      </c>
      <c r="L20" s="186">
        <v>135</v>
      </c>
      <c r="M20" s="187">
        <f t="shared" si="5"/>
        <v>61.36363636363636</v>
      </c>
      <c r="N20" s="188">
        <f t="shared" si="0"/>
        <v>8</v>
      </c>
      <c r="O20" s="186">
        <v>137.5</v>
      </c>
      <c r="P20" s="187">
        <f t="shared" si="6"/>
        <v>62.49999999999999</v>
      </c>
      <c r="Q20" s="188">
        <f t="shared" si="1"/>
        <v>7</v>
      </c>
      <c r="R20" s="186">
        <v>139</v>
      </c>
      <c r="S20" s="187">
        <f t="shared" si="7"/>
        <v>63.18181818181818</v>
      </c>
      <c r="T20" s="188">
        <f t="shared" si="2"/>
        <v>3</v>
      </c>
      <c r="U20" s="188">
        <v>2</v>
      </c>
      <c r="V20" s="188"/>
      <c r="W20" s="186">
        <f t="shared" si="3"/>
        <v>411.5</v>
      </c>
      <c r="X20" s="189"/>
      <c r="Y20" s="187">
        <f t="shared" si="4"/>
        <v>60.848</v>
      </c>
      <c r="Z20" s="187">
        <f t="shared" si="8"/>
        <v>60.848</v>
      </c>
    </row>
    <row r="21" spans="1:26" s="191" customFormat="1" ht="36.75" customHeight="1">
      <c r="A21" s="179">
        <v>10</v>
      </c>
      <c r="B21" s="180"/>
      <c r="C21" s="80"/>
      <c r="D21" s="136" t="s">
        <v>240</v>
      </c>
      <c r="E21" s="281" t="s">
        <v>194</v>
      </c>
      <c r="F21" s="235" t="s">
        <v>31</v>
      </c>
      <c r="G21" s="192" t="s">
        <v>193</v>
      </c>
      <c r="H21" s="292" t="s">
        <v>192</v>
      </c>
      <c r="I21" s="193" t="s">
        <v>114</v>
      </c>
      <c r="J21" s="193" t="s">
        <v>190</v>
      </c>
      <c r="K21" s="122" t="s">
        <v>111</v>
      </c>
      <c r="L21" s="186">
        <v>133.5</v>
      </c>
      <c r="M21" s="187">
        <f t="shared" si="5"/>
        <v>60.68181818181818</v>
      </c>
      <c r="N21" s="188">
        <f t="shared" si="0"/>
        <v>10</v>
      </c>
      <c r="O21" s="186">
        <v>133</v>
      </c>
      <c r="P21" s="187">
        <f t="shared" si="6"/>
        <v>60.454545454545446</v>
      </c>
      <c r="Q21" s="188">
        <f t="shared" si="1"/>
        <v>10</v>
      </c>
      <c r="R21" s="186">
        <v>125.5</v>
      </c>
      <c r="S21" s="187">
        <f t="shared" si="7"/>
        <v>57.04545454545454</v>
      </c>
      <c r="T21" s="188">
        <f t="shared" si="2"/>
        <v>10</v>
      </c>
      <c r="U21" s="188"/>
      <c r="V21" s="188"/>
      <c r="W21" s="186">
        <f t="shared" si="3"/>
        <v>392</v>
      </c>
      <c r="X21" s="189"/>
      <c r="Y21" s="187">
        <f t="shared" si="4"/>
        <v>59.394</v>
      </c>
      <c r="Z21" s="187">
        <f t="shared" si="8"/>
        <v>59.394</v>
      </c>
    </row>
    <row r="22" spans="1:26" s="191" customFormat="1" ht="36.75" customHeight="1">
      <c r="A22" s="179">
        <v>11</v>
      </c>
      <c r="B22" s="180"/>
      <c r="C22" s="80"/>
      <c r="D22" s="130" t="s">
        <v>237</v>
      </c>
      <c r="E22" s="289" t="s">
        <v>189</v>
      </c>
      <c r="F22" s="277" t="s">
        <v>31</v>
      </c>
      <c r="G22" s="320" t="s">
        <v>191</v>
      </c>
      <c r="H22" s="193" t="s">
        <v>126</v>
      </c>
      <c r="I22" s="285" t="s">
        <v>114</v>
      </c>
      <c r="J22" s="332" t="s">
        <v>190</v>
      </c>
      <c r="K22" s="185" t="s">
        <v>111</v>
      </c>
      <c r="L22" s="186">
        <v>129</v>
      </c>
      <c r="M22" s="187">
        <f t="shared" si="5"/>
        <v>58.63636363636363</v>
      </c>
      <c r="N22" s="188">
        <f t="shared" si="0"/>
        <v>11</v>
      </c>
      <c r="O22" s="186">
        <v>129.5</v>
      </c>
      <c r="P22" s="187">
        <f t="shared" si="6"/>
        <v>58.86363636363636</v>
      </c>
      <c r="Q22" s="188">
        <f t="shared" si="1"/>
        <v>11</v>
      </c>
      <c r="R22" s="186">
        <v>124</v>
      </c>
      <c r="S22" s="187">
        <f t="shared" si="7"/>
        <v>56.36363636363636</v>
      </c>
      <c r="T22" s="188">
        <f t="shared" si="2"/>
        <v>11</v>
      </c>
      <c r="U22" s="188"/>
      <c r="V22" s="188"/>
      <c r="W22" s="186">
        <f t="shared" si="3"/>
        <v>382.5</v>
      </c>
      <c r="X22" s="186"/>
      <c r="Y22" s="187">
        <f t="shared" si="4"/>
        <v>57.955</v>
      </c>
      <c r="Z22" s="187">
        <f t="shared" si="8"/>
        <v>57.955</v>
      </c>
    </row>
    <row r="23" spans="1:26" s="191" customFormat="1" ht="36.75" customHeight="1">
      <c r="A23" s="179">
        <v>12</v>
      </c>
      <c r="B23" s="180"/>
      <c r="C23" s="80"/>
      <c r="D23" s="131" t="s">
        <v>244</v>
      </c>
      <c r="E23" s="137"/>
      <c r="F23" s="278" t="s">
        <v>31</v>
      </c>
      <c r="G23" s="298" t="s">
        <v>188</v>
      </c>
      <c r="H23" s="301" t="s">
        <v>186</v>
      </c>
      <c r="I23" s="120" t="s">
        <v>185</v>
      </c>
      <c r="J23" s="121" t="s">
        <v>187</v>
      </c>
      <c r="K23" s="185" t="s">
        <v>111</v>
      </c>
      <c r="L23" s="186">
        <v>148</v>
      </c>
      <c r="M23" s="187">
        <f>L23/2.6</f>
        <v>56.92307692307692</v>
      </c>
      <c r="N23" s="188">
        <f t="shared" si="0"/>
        <v>12</v>
      </c>
      <c r="O23" s="186">
        <v>144</v>
      </c>
      <c r="P23" s="187">
        <f>O23/2.6</f>
        <v>55.38461538461538</v>
      </c>
      <c r="Q23" s="188">
        <f t="shared" si="1"/>
        <v>12</v>
      </c>
      <c r="R23" s="186">
        <v>130</v>
      </c>
      <c r="S23" s="187">
        <f>R23/2.6</f>
        <v>50</v>
      </c>
      <c r="T23" s="188">
        <f t="shared" si="2"/>
        <v>12</v>
      </c>
      <c r="U23" s="188">
        <v>1</v>
      </c>
      <c r="V23" s="188"/>
      <c r="W23" s="186">
        <f t="shared" si="3"/>
        <v>422</v>
      </c>
      <c r="X23" s="189"/>
      <c r="Y23" s="187">
        <f t="shared" si="4"/>
        <v>53.603</v>
      </c>
      <c r="Z23" s="187">
        <f>Y23+1</f>
        <v>54.603</v>
      </c>
    </row>
    <row r="24" spans="11:13" ht="21" customHeight="1">
      <c r="K24" s="25"/>
      <c r="L24" s="26"/>
      <c r="M24" s="25"/>
    </row>
    <row r="25" spans="1:26" ht="42" customHeight="1">
      <c r="A25" s="1"/>
      <c r="B25" s="1"/>
      <c r="C25" s="1"/>
      <c r="D25" s="1" t="s">
        <v>12</v>
      </c>
      <c r="E25" s="1"/>
      <c r="F25" s="1"/>
      <c r="G25" s="1"/>
      <c r="H25" s="1"/>
      <c r="I25" s="1" t="s">
        <v>103</v>
      </c>
      <c r="J25" s="1"/>
      <c r="K25" s="25"/>
      <c r="L25" s="26"/>
      <c r="M25" s="25"/>
      <c r="N25" s="1"/>
      <c r="O25" s="27"/>
      <c r="P25" s="28"/>
      <c r="Q25" s="1"/>
      <c r="R25" s="27"/>
      <c r="S25" s="28"/>
      <c r="T25" s="1"/>
      <c r="U25" s="1"/>
      <c r="V25" s="1"/>
      <c r="W25" s="1"/>
      <c r="X25" s="1"/>
      <c r="Y25" s="28"/>
      <c r="Z25" s="28"/>
    </row>
    <row r="26" spans="1:26" ht="42" customHeight="1">
      <c r="A26" s="1"/>
      <c r="B26" s="1"/>
      <c r="C26" s="1"/>
      <c r="D26" s="1" t="s">
        <v>13</v>
      </c>
      <c r="E26" s="1"/>
      <c r="F26" s="1"/>
      <c r="G26" s="1"/>
      <c r="H26" s="1"/>
      <c r="I26" s="1" t="s">
        <v>104</v>
      </c>
      <c r="J26" s="1"/>
      <c r="K26" s="25"/>
      <c r="L26" s="26"/>
      <c r="M26" s="29"/>
      <c r="O26" s="27"/>
      <c r="P26" s="28"/>
      <c r="Q26" s="1"/>
      <c r="R26" s="27"/>
      <c r="S26" s="28"/>
      <c r="T26" s="1"/>
      <c r="U26" s="1"/>
      <c r="V26" s="1"/>
      <c r="W26" s="1"/>
      <c r="X26" s="1"/>
      <c r="Y26" s="28"/>
      <c r="Z26" s="28"/>
    </row>
    <row r="27" spans="11:13" ht="12.75">
      <c r="K27" s="25"/>
      <c r="L27" s="26"/>
      <c r="M27" s="25"/>
    </row>
  </sheetData>
  <sheetProtection/>
  <mergeCells count="26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X9:X10"/>
    <mergeCell ref="Y9:Y10"/>
    <mergeCell ref="Z9:Z10"/>
    <mergeCell ref="A11:Z11"/>
    <mergeCell ref="L9:N9"/>
    <mergeCell ref="O9:Q9"/>
    <mergeCell ref="R9:T9"/>
    <mergeCell ref="U9:U10"/>
    <mergeCell ref="V9:V10"/>
    <mergeCell ref="W9:W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view="pageBreakPreview" zoomScale="65" zoomScaleNormal="50" zoomScaleSheetLayoutView="65" workbookViewId="0" topLeftCell="A11">
      <selection activeCell="A11" sqref="A11:Z11"/>
    </sheetView>
  </sheetViews>
  <sheetFormatPr defaultColWidth="9.140625" defaultRowHeight="15"/>
  <cols>
    <col min="1" max="1" width="4.421875" style="13" customWidth="1"/>
    <col min="2" max="2" width="4.7109375" style="13" hidden="1" customWidth="1"/>
    <col min="3" max="3" width="5.421875" style="13" hidden="1" customWidth="1"/>
    <col min="4" max="4" width="20.57421875" style="13" customWidth="1"/>
    <col min="5" max="5" width="12.7109375" style="13" customWidth="1"/>
    <col min="6" max="6" width="4.8515625" style="13" customWidth="1"/>
    <col min="7" max="7" width="28.28125" style="13" customWidth="1"/>
    <col min="8" max="8" width="8.7109375" style="13" customWidth="1"/>
    <col min="9" max="9" width="15.7109375" style="13" customWidth="1"/>
    <col min="10" max="10" width="13.8515625" style="13" hidden="1" customWidth="1"/>
    <col min="11" max="11" width="20.00390625" style="13" customWidth="1"/>
    <col min="12" max="12" width="6.7109375" style="37" customWidth="1"/>
    <col min="13" max="13" width="9.8515625" style="38" customWidth="1"/>
    <col min="14" max="14" width="3.7109375" style="13" customWidth="1"/>
    <col min="15" max="15" width="6.8515625" style="37" customWidth="1"/>
    <col min="16" max="16" width="9.8515625" style="38" customWidth="1"/>
    <col min="17" max="17" width="3.7109375" style="13" customWidth="1"/>
    <col min="18" max="18" width="6.8515625" style="37" customWidth="1"/>
    <col min="19" max="19" width="9.57421875" style="38" customWidth="1"/>
    <col min="20" max="20" width="3.7109375" style="13" customWidth="1"/>
    <col min="21" max="22" width="4.8515625" style="13" customWidth="1"/>
    <col min="23" max="23" width="6.7109375" style="13" customWidth="1"/>
    <col min="24" max="24" width="8.57421875" style="13" hidden="1" customWidth="1"/>
    <col min="25" max="25" width="9.7109375" style="38" customWidth="1"/>
    <col min="26" max="26" width="11.8515625" style="38" customWidth="1"/>
    <col min="27" max="16384" width="9.140625" style="13" customWidth="1"/>
  </cols>
  <sheetData>
    <row r="1" spans="1:26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  <c r="Z1" s="36"/>
    </row>
    <row r="2" spans="1:26" s="11" customFormat="1" ht="75.75" customHeight="1">
      <c r="A2" s="343" t="s">
        <v>100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s="11" customFormat="1" ht="15" customHeight="1">
      <c r="A3" s="344" t="s">
        <v>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6" s="11" customFormat="1" ht="19.5" customHeight="1">
      <c r="A4" s="345" t="s">
        <v>15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</row>
    <row r="5" spans="1:26" s="11" customFormat="1" ht="18" customHeight="1">
      <c r="A5" s="346" t="s">
        <v>286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6" ht="18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5" s="11" customFormat="1" ht="12.75">
      <c r="A8" s="3" t="s">
        <v>99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8"/>
      <c r="W8" s="3"/>
      <c r="Y8" s="3" t="s">
        <v>101</v>
      </c>
    </row>
    <row r="9" spans="1:26" s="19" customFormat="1" ht="19.5" customHeight="1">
      <c r="A9" s="341" t="s">
        <v>28</v>
      </c>
      <c r="B9" s="347" t="s">
        <v>2</v>
      </c>
      <c r="C9" s="348" t="s">
        <v>3</v>
      </c>
      <c r="D9" s="350" t="s">
        <v>16</v>
      </c>
      <c r="E9" s="350" t="s">
        <v>5</v>
      </c>
      <c r="F9" s="341" t="s">
        <v>6</v>
      </c>
      <c r="G9" s="350" t="s">
        <v>17</v>
      </c>
      <c r="H9" s="350" t="s">
        <v>5</v>
      </c>
      <c r="I9" s="350" t="s">
        <v>8</v>
      </c>
      <c r="J9" s="350" t="s">
        <v>9</v>
      </c>
      <c r="K9" s="350" t="s">
        <v>10</v>
      </c>
      <c r="L9" s="351" t="s">
        <v>77</v>
      </c>
      <c r="M9" s="351"/>
      <c r="N9" s="351"/>
      <c r="O9" s="351" t="s">
        <v>18</v>
      </c>
      <c r="P9" s="351"/>
      <c r="Q9" s="351"/>
      <c r="R9" s="351" t="s">
        <v>19</v>
      </c>
      <c r="S9" s="351"/>
      <c r="T9" s="351"/>
      <c r="U9" s="358" t="s">
        <v>20</v>
      </c>
      <c r="V9" s="348" t="s">
        <v>21</v>
      </c>
      <c r="W9" s="341" t="s">
        <v>22</v>
      </c>
      <c r="X9" s="347" t="s">
        <v>23</v>
      </c>
      <c r="Y9" s="357" t="s">
        <v>24</v>
      </c>
      <c r="Z9" s="357" t="s">
        <v>269</v>
      </c>
    </row>
    <row r="10" spans="1:26" s="19" customFormat="1" ht="39.75" customHeight="1">
      <c r="A10" s="341"/>
      <c r="B10" s="347"/>
      <c r="C10" s="349"/>
      <c r="D10" s="350"/>
      <c r="E10" s="350"/>
      <c r="F10" s="341"/>
      <c r="G10" s="350"/>
      <c r="H10" s="350"/>
      <c r="I10" s="350"/>
      <c r="J10" s="350"/>
      <c r="K10" s="3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359"/>
      <c r="V10" s="349"/>
      <c r="W10" s="341"/>
      <c r="X10" s="347"/>
      <c r="Y10" s="357"/>
      <c r="Z10" s="357"/>
    </row>
    <row r="11" spans="1:26" s="19" customFormat="1" ht="25.5" customHeight="1">
      <c r="A11" s="354" t="s">
        <v>260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6"/>
    </row>
    <row r="12" spans="1:26" s="191" customFormat="1" ht="36.75" customHeight="1">
      <c r="A12" s="179">
        <v>1</v>
      </c>
      <c r="B12" s="180"/>
      <c r="C12" s="80"/>
      <c r="D12" s="290" t="s">
        <v>215</v>
      </c>
      <c r="E12" s="289" t="s">
        <v>125</v>
      </c>
      <c r="F12" s="288" t="s">
        <v>31</v>
      </c>
      <c r="G12" s="287" t="s">
        <v>129</v>
      </c>
      <c r="H12" s="286" t="s">
        <v>126</v>
      </c>
      <c r="I12" s="310" t="s">
        <v>127</v>
      </c>
      <c r="J12" s="317" t="s">
        <v>128</v>
      </c>
      <c r="K12" s="185" t="s">
        <v>111</v>
      </c>
      <c r="L12" s="186">
        <v>172</v>
      </c>
      <c r="M12" s="187">
        <f>L12/2.6</f>
        <v>66.15384615384615</v>
      </c>
      <c r="N12" s="188">
        <f aca="true" t="shared" si="0" ref="N12:N23">RANK(M12,M$12:M$23,0)</f>
        <v>1</v>
      </c>
      <c r="O12" s="186">
        <v>173.5</v>
      </c>
      <c r="P12" s="187">
        <f>O12/2.6</f>
        <v>66.73076923076923</v>
      </c>
      <c r="Q12" s="188">
        <f aca="true" t="shared" si="1" ref="Q12:Q23">RANK(P12,P$12:P$23,0)</f>
        <v>1</v>
      </c>
      <c r="R12" s="186">
        <v>175.5</v>
      </c>
      <c r="S12" s="187">
        <f>R12/2.6</f>
        <v>67.5</v>
      </c>
      <c r="T12" s="188">
        <f aca="true" t="shared" si="2" ref="T12:T23">RANK(S12,S$12:S$23,0)</f>
        <v>1</v>
      </c>
      <c r="U12" s="188"/>
      <c r="V12" s="188"/>
      <c r="W12" s="186">
        <f aca="true" t="shared" si="3" ref="W12:W23">L12+O12+R12</f>
        <v>521</v>
      </c>
      <c r="X12" s="189"/>
      <c r="Y12" s="187">
        <f aca="true" t="shared" si="4" ref="Y12:Y23">ROUND(SUM(M12,P12,S12)/3,3)-IF($U12=1,0.5,IF($U12=2,1.5,0))</f>
        <v>66.795</v>
      </c>
      <c r="Z12" s="187">
        <f>SUM(Y12+1)</f>
        <v>67.795</v>
      </c>
    </row>
    <row r="13" spans="1:26" s="191" customFormat="1" ht="36.75" customHeight="1">
      <c r="A13" s="179">
        <v>2</v>
      </c>
      <c r="B13" s="180"/>
      <c r="C13" s="80"/>
      <c r="D13" s="308" t="s">
        <v>224</v>
      </c>
      <c r="E13" s="334" t="s">
        <v>146</v>
      </c>
      <c r="F13" s="309" t="s">
        <v>31</v>
      </c>
      <c r="G13" s="61" t="s">
        <v>147</v>
      </c>
      <c r="H13" s="285" t="s">
        <v>227</v>
      </c>
      <c r="I13" s="52" t="s">
        <v>148</v>
      </c>
      <c r="J13" s="56" t="s">
        <v>149</v>
      </c>
      <c r="K13" s="331" t="s">
        <v>70</v>
      </c>
      <c r="L13" s="186">
        <v>165</v>
      </c>
      <c r="M13" s="187">
        <f>L13/2.6</f>
        <v>63.46153846153846</v>
      </c>
      <c r="N13" s="188">
        <f t="shared" si="0"/>
        <v>5</v>
      </c>
      <c r="O13" s="186">
        <v>170</v>
      </c>
      <c r="P13" s="187">
        <f>O13/2.6</f>
        <v>65.38461538461539</v>
      </c>
      <c r="Q13" s="188">
        <f t="shared" si="1"/>
        <v>2</v>
      </c>
      <c r="R13" s="186">
        <v>171.5</v>
      </c>
      <c r="S13" s="187">
        <f>R13/2.6</f>
        <v>65.96153846153845</v>
      </c>
      <c r="T13" s="188">
        <f t="shared" si="2"/>
        <v>2</v>
      </c>
      <c r="U13" s="188">
        <v>1</v>
      </c>
      <c r="V13" s="188"/>
      <c r="W13" s="186">
        <f t="shared" si="3"/>
        <v>506.5</v>
      </c>
      <c r="X13" s="189"/>
      <c r="Y13" s="187">
        <f t="shared" si="4"/>
        <v>64.436</v>
      </c>
      <c r="Z13" s="187">
        <f>SUM(Y13+1)</f>
        <v>65.436</v>
      </c>
    </row>
    <row r="14" spans="1:26" s="191" customFormat="1" ht="36.75" customHeight="1">
      <c r="A14" s="179">
        <v>3</v>
      </c>
      <c r="B14" s="180"/>
      <c r="C14" s="80"/>
      <c r="D14" s="308" t="s">
        <v>231</v>
      </c>
      <c r="E14" s="329" t="s">
        <v>229</v>
      </c>
      <c r="F14" s="310" t="s">
        <v>31</v>
      </c>
      <c r="G14" s="320" t="s">
        <v>191</v>
      </c>
      <c r="H14" s="285" t="s">
        <v>126</v>
      </c>
      <c r="I14" s="194" t="s">
        <v>114</v>
      </c>
      <c r="J14" s="56" t="s">
        <v>30</v>
      </c>
      <c r="K14" s="185" t="s">
        <v>111</v>
      </c>
      <c r="L14" s="186">
        <v>165.5</v>
      </c>
      <c r="M14" s="187">
        <f>L14/2.6</f>
        <v>63.65384615384615</v>
      </c>
      <c r="N14" s="188">
        <f t="shared" si="0"/>
        <v>4</v>
      </c>
      <c r="O14" s="186">
        <v>166.5</v>
      </c>
      <c r="P14" s="187">
        <f>O14/2.6</f>
        <v>64.03846153846153</v>
      </c>
      <c r="Q14" s="188">
        <f t="shared" si="1"/>
        <v>6</v>
      </c>
      <c r="R14" s="186">
        <v>169</v>
      </c>
      <c r="S14" s="187">
        <f>R14/2.6</f>
        <v>65</v>
      </c>
      <c r="T14" s="188">
        <f t="shared" si="2"/>
        <v>3</v>
      </c>
      <c r="U14" s="188"/>
      <c r="V14" s="188"/>
      <c r="W14" s="186">
        <f t="shared" si="3"/>
        <v>501</v>
      </c>
      <c r="X14" s="186"/>
      <c r="Y14" s="187">
        <f t="shared" si="4"/>
        <v>64.231</v>
      </c>
      <c r="Z14" s="187">
        <f>SUM(Y14+1)</f>
        <v>65.231</v>
      </c>
    </row>
    <row r="15" spans="1:26" s="191" customFormat="1" ht="36.75" customHeight="1">
      <c r="A15" s="179">
        <v>4</v>
      </c>
      <c r="B15" s="180"/>
      <c r="C15" s="80"/>
      <c r="D15" s="322" t="s">
        <v>207</v>
      </c>
      <c r="E15" s="329"/>
      <c r="F15" s="333" t="s">
        <v>31</v>
      </c>
      <c r="G15" s="321" t="s">
        <v>210</v>
      </c>
      <c r="H15" s="155" t="s">
        <v>211</v>
      </c>
      <c r="I15" s="335" t="s">
        <v>208</v>
      </c>
      <c r="J15" s="335" t="s">
        <v>206</v>
      </c>
      <c r="K15" s="53" t="s">
        <v>268</v>
      </c>
      <c r="L15" s="186">
        <v>165</v>
      </c>
      <c r="M15" s="187">
        <f>L15/2.6</f>
        <v>63.46153846153846</v>
      </c>
      <c r="N15" s="188">
        <f t="shared" si="0"/>
        <v>5</v>
      </c>
      <c r="O15" s="186">
        <v>168.2</v>
      </c>
      <c r="P15" s="187">
        <f>O15/2.6</f>
        <v>64.69230769230768</v>
      </c>
      <c r="Q15" s="188">
        <f t="shared" si="1"/>
        <v>4</v>
      </c>
      <c r="R15" s="186">
        <v>167.5</v>
      </c>
      <c r="S15" s="187">
        <f>R15/2.6</f>
        <v>64.42307692307692</v>
      </c>
      <c r="T15" s="188">
        <f t="shared" si="2"/>
        <v>5</v>
      </c>
      <c r="U15" s="188"/>
      <c r="V15" s="188"/>
      <c r="W15" s="186">
        <f t="shared" si="3"/>
        <v>500.7</v>
      </c>
      <c r="X15" s="189"/>
      <c r="Y15" s="187">
        <f t="shared" si="4"/>
        <v>64.192</v>
      </c>
      <c r="Z15" s="187">
        <f>SUM(Y15+1)</f>
        <v>65.192</v>
      </c>
    </row>
    <row r="16" spans="1:26" s="191" customFormat="1" ht="36.75" customHeight="1">
      <c r="A16" s="179">
        <v>5</v>
      </c>
      <c r="B16" s="180"/>
      <c r="C16" s="80"/>
      <c r="D16" s="280" t="s">
        <v>230</v>
      </c>
      <c r="E16" s="329" t="s">
        <v>202</v>
      </c>
      <c r="F16" s="310" t="s">
        <v>31</v>
      </c>
      <c r="G16" s="295" t="s">
        <v>170</v>
      </c>
      <c r="H16" s="296" t="s">
        <v>168</v>
      </c>
      <c r="I16" s="160" t="s">
        <v>169</v>
      </c>
      <c r="J16" s="56" t="s">
        <v>171</v>
      </c>
      <c r="K16" s="270" t="s">
        <v>172</v>
      </c>
      <c r="L16" s="186">
        <v>141</v>
      </c>
      <c r="M16" s="187">
        <f>L16/2.2</f>
        <v>64.09090909090908</v>
      </c>
      <c r="N16" s="188">
        <f t="shared" si="0"/>
        <v>3</v>
      </c>
      <c r="O16" s="186">
        <v>143</v>
      </c>
      <c r="P16" s="187">
        <f>O16/2.2</f>
        <v>65</v>
      </c>
      <c r="Q16" s="188">
        <f t="shared" si="1"/>
        <v>3</v>
      </c>
      <c r="R16" s="186">
        <v>142.5</v>
      </c>
      <c r="S16" s="187">
        <f>R16/2.2</f>
        <v>64.77272727272727</v>
      </c>
      <c r="T16" s="188">
        <f t="shared" si="2"/>
        <v>4</v>
      </c>
      <c r="U16" s="188"/>
      <c r="V16" s="188"/>
      <c r="W16" s="186">
        <f t="shared" si="3"/>
        <v>426.5</v>
      </c>
      <c r="X16" s="186"/>
      <c r="Y16" s="187">
        <f t="shared" si="4"/>
        <v>64.621</v>
      </c>
      <c r="Z16" s="187">
        <f>+Y16</f>
        <v>64.621</v>
      </c>
    </row>
    <row r="17" spans="1:26" s="191" customFormat="1" ht="36.75" customHeight="1">
      <c r="A17" s="179">
        <v>6</v>
      </c>
      <c r="B17" s="180"/>
      <c r="C17" s="80"/>
      <c r="D17" s="308" t="s">
        <v>232</v>
      </c>
      <c r="E17" s="327" t="s">
        <v>159</v>
      </c>
      <c r="F17" s="90" t="s">
        <v>31</v>
      </c>
      <c r="G17" s="149" t="s">
        <v>160</v>
      </c>
      <c r="H17" s="296" t="s">
        <v>161</v>
      </c>
      <c r="I17" s="328" t="s">
        <v>162</v>
      </c>
      <c r="J17" s="82" t="s">
        <v>153</v>
      </c>
      <c r="K17" s="331" t="s">
        <v>163</v>
      </c>
      <c r="L17" s="186">
        <v>164.5</v>
      </c>
      <c r="M17" s="187">
        <f>L17/2.6</f>
        <v>63.26923076923077</v>
      </c>
      <c r="N17" s="188">
        <f t="shared" si="0"/>
        <v>7</v>
      </c>
      <c r="O17" s="186">
        <v>167.5</v>
      </c>
      <c r="P17" s="187">
        <f>O17/2.6</f>
        <v>64.42307692307692</v>
      </c>
      <c r="Q17" s="188">
        <f t="shared" si="1"/>
        <v>5</v>
      </c>
      <c r="R17" s="186">
        <v>163.5</v>
      </c>
      <c r="S17" s="187">
        <f>R17/2.6</f>
        <v>62.88461538461538</v>
      </c>
      <c r="T17" s="188">
        <f t="shared" si="2"/>
        <v>7</v>
      </c>
      <c r="U17" s="188"/>
      <c r="V17" s="188"/>
      <c r="W17" s="186">
        <f t="shared" si="3"/>
        <v>495.5</v>
      </c>
      <c r="X17" s="186"/>
      <c r="Y17" s="187">
        <f t="shared" si="4"/>
        <v>63.526</v>
      </c>
      <c r="Z17" s="187">
        <f>SUM(Y17+1)</f>
        <v>64.52600000000001</v>
      </c>
    </row>
    <row r="18" spans="1:26" s="191" customFormat="1" ht="36.75" customHeight="1">
      <c r="A18" s="179">
        <v>7</v>
      </c>
      <c r="B18" s="180"/>
      <c r="C18" s="80"/>
      <c r="D18" s="267" t="s">
        <v>243</v>
      </c>
      <c r="E18" s="327" t="s">
        <v>177</v>
      </c>
      <c r="F18" s="277" t="s">
        <v>31</v>
      </c>
      <c r="G18" s="151" t="s">
        <v>179</v>
      </c>
      <c r="H18" s="285" t="s">
        <v>178</v>
      </c>
      <c r="I18" s="270" t="s">
        <v>180</v>
      </c>
      <c r="J18" s="269" t="s">
        <v>171</v>
      </c>
      <c r="K18" s="270" t="s">
        <v>172</v>
      </c>
      <c r="L18" s="186">
        <v>162</v>
      </c>
      <c r="M18" s="187">
        <f>L18/2.6</f>
        <v>62.30769230769231</v>
      </c>
      <c r="N18" s="188">
        <f t="shared" si="0"/>
        <v>8</v>
      </c>
      <c r="O18" s="186">
        <v>165.5</v>
      </c>
      <c r="P18" s="187">
        <f>O18/2.6</f>
        <v>63.65384615384615</v>
      </c>
      <c r="Q18" s="188">
        <f t="shared" si="1"/>
        <v>7</v>
      </c>
      <c r="R18" s="186">
        <v>167.5</v>
      </c>
      <c r="S18" s="187">
        <f>R18/2.6</f>
        <v>64.42307692307692</v>
      </c>
      <c r="T18" s="188">
        <f t="shared" si="2"/>
        <v>5</v>
      </c>
      <c r="U18" s="188">
        <v>1</v>
      </c>
      <c r="V18" s="188"/>
      <c r="W18" s="186">
        <f t="shared" si="3"/>
        <v>495</v>
      </c>
      <c r="X18" s="189"/>
      <c r="Y18" s="187">
        <f t="shared" si="4"/>
        <v>62.962</v>
      </c>
      <c r="Z18" s="187">
        <f>SUM(Y18+1)</f>
        <v>63.962</v>
      </c>
    </row>
    <row r="19" spans="1:26" s="191" customFormat="1" ht="36.75" customHeight="1">
      <c r="A19" s="179">
        <v>8</v>
      </c>
      <c r="B19" s="180"/>
      <c r="C19" s="80"/>
      <c r="D19" s="322" t="s">
        <v>218</v>
      </c>
      <c r="E19" s="329" t="s">
        <v>107</v>
      </c>
      <c r="F19" s="309" t="s">
        <v>31</v>
      </c>
      <c r="G19" s="302" t="s">
        <v>134</v>
      </c>
      <c r="H19" s="273" t="s">
        <v>108</v>
      </c>
      <c r="I19" s="335" t="s">
        <v>109</v>
      </c>
      <c r="J19" s="335" t="s">
        <v>110</v>
      </c>
      <c r="K19" s="168" t="s">
        <v>111</v>
      </c>
      <c r="L19" s="186">
        <v>141.5</v>
      </c>
      <c r="M19" s="187">
        <f>L19/2.2</f>
        <v>64.31818181818181</v>
      </c>
      <c r="N19" s="188">
        <f t="shared" si="0"/>
        <v>2</v>
      </c>
      <c r="O19" s="186">
        <v>140</v>
      </c>
      <c r="P19" s="187">
        <f>O19/2.2</f>
        <v>63.63636363636363</v>
      </c>
      <c r="Q19" s="188">
        <f t="shared" si="1"/>
        <v>8</v>
      </c>
      <c r="R19" s="186">
        <v>137</v>
      </c>
      <c r="S19" s="187">
        <f>R19/2.2</f>
        <v>62.272727272727266</v>
      </c>
      <c r="T19" s="188">
        <f t="shared" si="2"/>
        <v>8</v>
      </c>
      <c r="U19" s="188"/>
      <c r="V19" s="188"/>
      <c r="W19" s="186">
        <f t="shared" si="3"/>
        <v>418.5</v>
      </c>
      <c r="X19" s="189"/>
      <c r="Y19" s="187">
        <f t="shared" si="4"/>
        <v>63.409</v>
      </c>
      <c r="Z19" s="187">
        <f>+Y19</f>
        <v>63.409</v>
      </c>
    </row>
    <row r="20" spans="1:26" s="191" customFormat="1" ht="36.75" customHeight="1">
      <c r="A20" s="179">
        <v>9</v>
      </c>
      <c r="B20" s="180"/>
      <c r="C20" s="80"/>
      <c r="D20" s="279" t="s">
        <v>230</v>
      </c>
      <c r="E20" s="140" t="s">
        <v>202</v>
      </c>
      <c r="F20" s="337" t="s">
        <v>31</v>
      </c>
      <c r="G20" s="275" t="s">
        <v>173</v>
      </c>
      <c r="H20" s="272" t="s">
        <v>174</v>
      </c>
      <c r="I20" s="156" t="s">
        <v>175</v>
      </c>
      <c r="J20" s="156" t="s">
        <v>171</v>
      </c>
      <c r="K20" s="268" t="s">
        <v>176</v>
      </c>
      <c r="L20" s="186">
        <v>134.5</v>
      </c>
      <c r="M20" s="187">
        <f>L20/2.2</f>
        <v>61.13636363636363</v>
      </c>
      <c r="N20" s="188">
        <f t="shared" si="0"/>
        <v>9</v>
      </c>
      <c r="O20" s="186">
        <v>135</v>
      </c>
      <c r="P20" s="187">
        <f>O20/2.2</f>
        <v>61.36363636363636</v>
      </c>
      <c r="Q20" s="188">
        <f t="shared" si="1"/>
        <v>9</v>
      </c>
      <c r="R20" s="186">
        <v>133</v>
      </c>
      <c r="S20" s="187">
        <f>R20/2.2</f>
        <v>60.454545454545446</v>
      </c>
      <c r="T20" s="188">
        <f t="shared" si="2"/>
        <v>10</v>
      </c>
      <c r="U20" s="188"/>
      <c r="V20" s="188"/>
      <c r="W20" s="186">
        <f t="shared" si="3"/>
        <v>402.5</v>
      </c>
      <c r="X20" s="189"/>
      <c r="Y20" s="187">
        <f t="shared" si="4"/>
        <v>60.985</v>
      </c>
      <c r="Z20" s="187">
        <f>+Y20</f>
        <v>60.985</v>
      </c>
    </row>
    <row r="21" spans="1:26" s="191" customFormat="1" ht="36.75" customHeight="1">
      <c r="A21" s="179">
        <v>10</v>
      </c>
      <c r="B21" s="180"/>
      <c r="C21" s="80"/>
      <c r="D21" s="133" t="s">
        <v>233</v>
      </c>
      <c r="E21" s="139" t="s">
        <v>181</v>
      </c>
      <c r="F21" s="145" t="s">
        <v>31</v>
      </c>
      <c r="G21" s="276" t="s">
        <v>182</v>
      </c>
      <c r="H21" s="273" t="s">
        <v>254</v>
      </c>
      <c r="I21" s="161" t="s">
        <v>171</v>
      </c>
      <c r="J21" s="161" t="s">
        <v>171</v>
      </c>
      <c r="K21" s="168" t="s">
        <v>176</v>
      </c>
      <c r="L21" s="186">
        <v>132.5</v>
      </c>
      <c r="M21" s="187">
        <f>L21/2.2</f>
        <v>60.22727272727272</v>
      </c>
      <c r="N21" s="188">
        <f t="shared" si="0"/>
        <v>10</v>
      </c>
      <c r="O21" s="186">
        <v>134</v>
      </c>
      <c r="P21" s="187">
        <f>O21/2.2</f>
        <v>60.90909090909091</v>
      </c>
      <c r="Q21" s="188">
        <f t="shared" si="1"/>
        <v>10</v>
      </c>
      <c r="R21" s="186">
        <v>135</v>
      </c>
      <c r="S21" s="187">
        <f>R21/2.2</f>
        <v>61.36363636363636</v>
      </c>
      <c r="T21" s="188">
        <f t="shared" si="2"/>
        <v>9</v>
      </c>
      <c r="U21" s="188"/>
      <c r="V21" s="188"/>
      <c r="W21" s="186">
        <f t="shared" si="3"/>
        <v>401.5</v>
      </c>
      <c r="X21" s="186"/>
      <c r="Y21" s="187">
        <f t="shared" si="4"/>
        <v>60.833</v>
      </c>
      <c r="Z21" s="187">
        <f>+Y21</f>
        <v>60.833</v>
      </c>
    </row>
    <row r="22" spans="1:26" s="191" customFormat="1" ht="36.75" customHeight="1">
      <c r="A22" s="179">
        <v>11</v>
      </c>
      <c r="B22" s="180"/>
      <c r="C22" s="80"/>
      <c r="D22" s="308" t="s">
        <v>231</v>
      </c>
      <c r="E22" s="329" t="s">
        <v>229</v>
      </c>
      <c r="F22" s="310" t="s">
        <v>31</v>
      </c>
      <c r="G22" s="87" t="s">
        <v>184</v>
      </c>
      <c r="H22" s="265" t="s">
        <v>186</v>
      </c>
      <c r="I22" s="194" t="s">
        <v>185</v>
      </c>
      <c r="J22" s="56" t="s">
        <v>30</v>
      </c>
      <c r="K22" s="171" t="s">
        <v>111</v>
      </c>
      <c r="L22" s="186">
        <v>155</v>
      </c>
      <c r="M22" s="187">
        <f>L22/2.6</f>
        <v>59.61538461538461</v>
      </c>
      <c r="N22" s="188">
        <f t="shared" si="0"/>
        <v>11</v>
      </c>
      <c r="O22" s="186">
        <v>152.5</v>
      </c>
      <c r="P22" s="187">
        <f>O22/2.6</f>
        <v>58.65384615384615</v>
      </c>
      <c r="Q22" s="188">
        <f t="shared" si="1"/>
        <v>11</v>
      </c>
      <c r="R22" s="186">
        <v>144</v>
      </c>
      <c r="S22" s="187">
        <f>R22/2.6</f>
        <v>55.38461538461538</v>
      </c>
      <c r="T22" s="188">
        <f t="shared" si="2"/>
        <v>12</v>
      </c>
      <c r="U22" s="188">
        <v>1</v>
      </c>
      <c r="V22" s="188"/>
      <c r="W22" s="186">
        <f t="shared" si="3"/>
        <v>451.5</v>
      </c>
      <c r="X22" s="189"/>
      <c r="Y22" s="187">
        <f t="shared" si="4"/>
        <v>57.385</v>
      </c>
      <c r="Z22" s="187">
        <f>SUM(Y22+1)</f>
        <v>58.385</v>
      </c>
    </row>
    <row r="23" spans="1:26" s="191" customFormat="1" ht="36.75" customHeight="1">
      <c r="A23" s="179">
        <v>12</v>
      </c>
      <c r="B23" s="180"/>
      <c r="C23" s="80"/>
      <c r="D23" s="136" t="s">
        <v>223</v>
      </c>
      <c r="E23" s="327" t="s">
        <v>120</v>
      </c>
      <c r="F23" s="277" t="s">
        <v>29</v>
      </c>
      <c r="G23" s="151" t="s">
        <v>124</v>
      </c>
      <c r="H23" s="155" t="s">
        <v>121</v>
      </c>
      <c r="I23" s="271" t="s">
        <v>122</v>
      </c>
      <c r="J23" s="166" t="s">
        <v>123</v>
      </c>
      <c r="K23" s="185" t="s">
        <v>111</v>
      </c>
      <c r="L23" s="186">
        <v>149.5</v>
      </c>
      <c r="M23" s="187">
        <f>L23/2.6</f>
        <v>57.5</v>
      </c>
      <c r="N23" s="188">
        <f t="shared" si="0"/>
        <v>12</v>
      </c>
      <c r="O23" s="186">
        <v>148</v>
      </c>
      <c r="P23" s="187">
        <f>O23/2.6</f>
        <v>56.92307692307692</v>
      </c>
      <c r="Q23" s="188">
        <f t="shared" si="1"/>
        <v>12</v>
      </c>
      <c r="R23" s="186">
        <v>148</v>
      </c>
      <c r="S23" s="187">
        <f>R23/2.6</f>
        <v>56.92307692307692</v>
      </c>
      <c r="T23" s="188">
        <f t="shared" si="2"/>
        <v>11</v>
      </c>
      <c r="U23" s="188"/>
      <c r="V23" s="188"/>
      <c r="W23" s="186">
        <f t="shared" si="3"/>
        <v>445.5</v>
      </c>
      <c r="X23" s="189"/>
      <c r="Y23" s="187">
        <f t="shared" si="4"/>
        <v>57.115</v>
      </c>
      <c r="Z23" s="187">
        <f>SUM(Y23+1)</f>
        <v>58.115</v>
      </c>
    </row>
    <row r="24" spans="11:13" ht="21" customHeight="1">
      <c r="K24" s="25"/>
      <c r="L24" s="26"/>
      <c r="M24" s="25"/>
    </row>
    <row r="25" spans="1:26" ht="42" customHeight="1">
      <c r="A25" s="1"/>
      <c r="B25" s="1"/>
      <c r="C25" s="1"/>
      <c r="D25" s="1" t="s">
        <v>12</v>
      </c>
      <c r="E25" s="1"/>
      <c r="F25" s="1"/>
      <c r="G25" s="1"/>
      <c r="H25" s="1"/>
      <c r="I25" s="1" t="s">
        <v>103</v>
      </c>
      <c r="J25" s="1"/>
      <c r="K25" s="25"/>
      <c r="L25" s="26"/>
      <c r="M25" s="25"/>
      <c r="N25" s="1"/>
      <c r="O25" s="27"/>
      <c r="P25" s="28"/>
      <c r="Q25" s="1"/>
      <c r="R25" s="27"/>
      <c r="S25" s="28"/>
      <c r="T25" s="1"/>
      <c r="U25" s="1"/>
      <c r="V25" s="1"/>
      <c r="W25" s="1"/>
      <c r="X25" s="1"/>
      <c r="Y25" s="28"/>
      <c r="Z25" s="28"/>
    </row>
    <row r="26" spans="1:26" ht="42" customHeight="1">
      <c r="A26" s="1"/>
      <c r="B26" s="1"/>
      <c r="C26" s="1"/>
      <c r="D26" s="1" t="s">
        <v>13</v>
      </c>
      <c r="E26" s="1"/>
      <c r="F26" s="1"/>
      <c r="G26" s="1"/>
      <c r="H26" s="1"/>
      <c r="I26" s="1" t="s">
        <v>104</v>
      </c>
      <c r="J26" s="1"/>
      <c r="K26" s="25"/>
      <c r="L26" s="26"/>
      <c r="M26" s="29"/>
      <c r="O26" s="27"/>
      <c r="P26" s="28"/>
      <c r="Q26" s="1"/>
      <c r="R26" s="27"/>
      <c r="S26" s="28"/>
      <c r="T26" s="1"/>
      <c r="U26" s="1"/>
      <c r="V26" s="1"/>
      <c r="W26" s="1"/>
      <c r="X26" s="1"/>
      <c r="Y26" s="28"/>
      <c r="Z26" s="28"/>
    </row>
    <row r="27" spans="11:13" ht="12.75">
      <c r="K27" s="25"/>
      <c r="L27" s="26"/>
      <c r="M27" s="25"/>
    </row>
  </sheetData>
  <sheetProtection/>
  <protectedRanges>
    <protectedRange sqref="K16 K18" name="Диапазон1_3_1_1_3_11_1_1_3_1_3_1_1_1_1_2_2_2_4_1"/>
  </protectedRanges>
  <mergeCells count="26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X9:X10"/>
    <mergeCell ref="Y9:Y10"/>
    <mergeCell ref="Z9:Z10"/>
    <mergeCell ref="A11:Z11"/>
    <mergeCell ref="L9:N9"/>
    <mergeCell ref="O9:Q9"/>
    <mergeCell ref="R9:T9"/>
    <mergeCell ref="U9:U10"/>
    <mergeCell ref="V9:V10"/>
    <mergeCell ref="W9:W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view="pageBreakPreview" zoomScale="65" zoomScaleNormal="50" zoomScaleSheetLayoutView="65" workbookViewId="0" topLeftCell="A14">
      <selection activeCell="W16" sqref="W16"/>
    </sheetView>
  </sheetViews>
  <sheetFormatPr defaultColWidth="9.140625" defaultRowHeight="15"/>
  <cols>
    <col min="1" max="1" width="4.421875" style="13" customWidth="1"/>
    <col min="2" max="2" width="4.7109375" style="13" hidden="1" customWidth="1"/>
    <col min="3" max="3" width="5.421875" style="13" hidden="1" customWidth="1"/>
    <col min="4" max="4" width="20.57421875" style="13" customWidth="1"/>
    <col min="5" max="5" width="12.7109375" style="13" customWidth="1"/>
    <col min="6" max="6" width="4.8515625" style="13" customWidth="1"/>
    <col min="7" max="7" width="28.28125" style="13" customWidth="1"/>
    <col min="8" max="8" width="9.28125" style="13" customWidth="1"/>
    <col min="9" max="9" width="15.7109375" style="13" customWidth="1"/>
    <col min="10" max="10" width="13.8515625" style="13" hidden="1" customWidth="1"/>
    <col min="11" max="11" width="20.00390625" style="13" customWidth="1"/>
    <col min="12" max="12" width="6.7109375" style="37" customWidth="1"/>
    <col min="13" max="13" width="9.8515625" style="38" customWidth="1"/>
    <col min="14" max="14" width="3.7109375" style="13" customWidth="1"/>
    <col min="15" max="15" width="6.8515625" style="37" customWidth="1"/>
    <col min="16" max="16" width="9.8515625" style="38" customWidth="1"/>
    <col min="17" max="17" width="3.7109375" style="13" customWidth="1"/>
    <col min="18" max="18" width="6.8515625" style="37" customWidth="1"/>
    <col min="19" max="19" width="9.57421875" style="38" customWidth="1"/>
    <col min="20" max="20" width="3.7109375" style="13" customWidth="1"/>
    <col min="21" max="22" width="4.8515625" style="13" customWidth="1"/>
    <col min="23" max="23" width="6.7109375" style="13" customWidth="1"/>
    <col min="24" max="24" width="6.7109375" style="13" hidden="1" customWidth="1"/>
    <col min="25" max="25" width="9.7109375" style="38" customWidth="1"/>
    <col min="26" max="26" width="7.421875" style="13" customWidth="1"/>
    <col min="27" max="16384" width="9.140625" style="13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1" customFormat="1" ht="75.75" customHeight="1">
      <c r="A2" s="343" t="s">
        <v>100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s="11" customFormat="1" ht="15" customHeight="1">
      <c r="A3" s="344" t="s">
        <v>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6" s="11" customFormat="1" ht="19.5" customHeight="1">
      <c r="A4" s="345" t="s">
        <v>15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</row>
    <row r="5" spans="1:26" s="11" customFormat="1" ht="18" customHeight="1">
      <c r="A5" s="346" t="s">
        <v>105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6" ht="18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3" s="11" customFormat="1" ht="12.75">
      <c r="A8" s="3" t="s">
        <v>99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8"/>
      <c r="V8" s="3" t="s">
        <v>101</v>
      </c>
      <c r="W8" s="3"/>
    </row>
    <row r="9" spans="1:26" s="19" customFormat="1" ht="19.5" customHeight="1">
      <c r="A9" s="341" t="s">
        <v>28</v>
      </c>
      <c r="B9" s="347" t="s">
        <v>2</v>
      </c>
      <c r="C9" s="348" t="s">
        <v>3</v>
      </c>
      <c r="D9" s="350" t="s">
        <v>16</v>
      </c>
      <c r="E9" s="350" t="s">
        <v>5</v>
      </c>
      <c r="F9" s="341" t="s">
        <v>6</v>
      </c>
      <c r="G9" s="350" t="s">
        <v>17</v>
      </c>
      <c r="H9" s="350" t="s">
        <v>5</v>
      </c>
      <c r="I9" s="350" t="s">
        <v>8</v>
      </c>
      <c r="J9" s="350" t="s">
        <v>9</v>
      </c>
      <c r="K9" s="350" t="s">
        <v>10</v>
      </c>
      <c r="L9" s="351" t="s">
        <v>77</v>
      </c>
      <c r="M9" s="351"/>
      <c r="N9" s="351"/>
      <c r="O9" s="351" t="s">
        <v>18</v>
      </c>
      <c r="P9" s="351"/>
      <c r="Q9" s="351"/>
      <c r="R9" s="351" t="s">
        <v>19</v>
      </c>
      <c r="S9" s="351"/>
      <c r="T9" s="351"/>
      <c r="U9" s="358" t="s">
        <v>20</v>
      </c>
      <c r="V9" s="348" t="s">
        <v>21</v>
      </c>
      <c r="W9" s="341" t="s">
        <v>22</v>
      </c>
      <c r="X9" s="347" t="s">
        <v>23</v>
      </c>
      <c r="Y9" s="357" t="s">
        <v>24</v>
      </c>
      <c r="Z9" s="357" t="s">
        <v>25</v>
      </c>
    </row>
    <row r="10" spans="1:26" s="19" customFormat="1" ht="39.75" customHeight="1">
      <c r="A10" s="341"/>
      <c r="B10" s="347"/>
      <c r="C10" s="349"/>
      <c r="D10" s="350"/>
      <c r="E10" s="350"/>
      <c r="F10" s="341"/>
      <c r="G10" s="350"/>
      <c r="H10" s="350"/>
      <c r="I10" s="350"/>
      <c r="J10" s="350"/>
      <c r="K10" s="3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359"/>
      <c r="V10" s="349"/>
      <c r="W10" s="341"/>
      <c r="X10" s="347"/>
      <c r="Y10" s="357"/>
      <c r="Z10" s="357"/>
    </row>
    <row r="11" spans="1:26" s="19" customFormat="1" ht="30" customHeight="1">
      <c r="A11" s="364" t="s">
        <v>102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</row>
    <row r="12" spans="1:26" s="12" customFormat="1" ht="36.75" customHeight="1">
      <c r="A12" s="23">
        <v>1</v>
      </c>
      <c r="B12" s="24"/>
      <c r="C12" s="80"/>
      <c r="D12" s="131" t="s">
        <v>236</v>
      </c>
      <c r="E12" s="137" t="s">
        <v>155</v>
      </c>
      <c r="F12" s="144">
        <v>2</v>
      </c>
      <c r="G12" s="150" t="s">
        <v>152</v>
      </c>
      <c r="H12" s="257" t="s">
        <v>158</v>
      </c>
      <c r="I12" s="95" t="s">
        <v>153</v>
      </c>
      <c r="J12" s="251" t="s">
        <v>156</v>
      </c>
      <c r="K12" s="250" t="s">
        <v>157</v>
      </c>
      <c r="L12" s="186">
        <v>143.5</v>
      </c>
      <c r="M12" s="187">
        <f aca="true" t="shared" si="0" ref="M12:M19">L12/2.2</f>
        <v>65.22727272727272</v>
      </c>
      <c r="N12" s="188">
        <f>RANK(M12,M$12:M$19,0)</f>
        <v>1</v>
      </c>
      <c r="O12" s="186">
        <v>148</v>
      </c>
      <c r="P12" s="187">
        <f aca="true" t="shared" si="1" ref="P12:P19">O12/2.2</f>
        <v>67.27272727272727</v>
      </c>
      <c r="Q12" s="188">
        <f>RANK(P12,P$12:P$19,0)</f>
        <v>1</v>
      </c>
      <c r="R12" s="186">
        <v>147</v>
      </c>
      <c r="S12" s="187">
        <f aca="true" t="shared" si="2" ref="S12:S19">R12/2.2</f>
        <v>66.81818181818181</v>
      </c>
      <c r="T12" s="188">
        <f>RANK(S12,S$12:S$19,0)</f>
        <v>1</v>
      </c>
      <c r="U12" s="188"/>
      <c r="V12" s="188"/>
      <c r="W12" s="186">
        <f aca="true" t="shared" si="3" ref="W12:W19">L12+O12+R12</f>
        <v>438.5</v>
      </c>
      <c r="X12" s="186"/>
      <c r="Y12" s="187">
        <f>ROUND(SUM(M12,P12,S12)/3,3)-IF($U12=1,0.5,IF($U12=2,1.5,0))</f>
        <v>66.439</v>
      </c>
      <c r="Z12" s="190" t="s">
        <v>29</v>
      </c>
    </row>
    <row r="13" spans="1:26" s="12" customFormat="1" ht="36.75" customHeight="1">
      <c r="A13" s="23">
        <v>2</v>
      </c>
      <c r="B13" s="24"/>
      <c r="C13" s="80"/>
      <c r="D13" s="319" t="s">
        <v>239</v>
      </c>
      <c r="E13" s="334" t="s">
        <v>151</v>
      </c>
      <c r="F13" s="252">
        <v>3</v>
      </c>
      <c r="G13" s="149" t="s">
        <v>160</v>
      </c>
      <c r="H13" s="273" t="s">
        <v>161</v>
      </c>
      <c r="I13" s="95" t="s">
        <v>162</v>
      </c>
      <c r="J13" s="164" t="s">
        <v>153</v>
      </c>
      <c r="K13" s="170" t="s">
        <v>163</v>
      </c>
      <c r="L13" s="186">
        <v>138.5</v>
      </c>
      <c r="M13" s="187">
        <f t="shared" si="0"/>
        <v>62.954545454545446</v>
      </c>
      <c r="N13" s="188">
        <f aca="true" t="shared" si="4" ref="N13:N19">RANK(M13,M$12:M$19,0)</f>
        <v>3</v>
      </c>
      <c r="O13" s="186">
        <v>140</v>
      </c>
      <c r="P13" s="187">
        <f t="shared" si="1"/>
        <v>63.63636363636363</v>
      </c>
      <c r="Q13" s="188">
        <f aca="true" t="shared" si="5" ref="Q13:Q19">RANK(P13,P$12:P$19,0)</f>
        <v>2</v>
      </c>
      <c r="R13" s="186">
        <v>133</v>
      </c>
      <c r="S13" s="187">
        <f t="shared" si="2"/>
        <v>60.454545454545446</v>
      </c>
      <c r="T13" s="188">
        <f aca="true" t="shared" si="6" ref="T13:T19">RANK(S13,S$12:S$19,0)</f>
        <v>5</v>
      </c>
      <c r="U13" s="188"/>
      <c r="V13" s="188"/>
      <c r="W13" s="186">
        <f t="shared" si="3"/>
        <v>411.5</v>
      </c>
      <c r="X13" s="186"/>
      <c r="Y13" s="187">
        <f>ROUND(SUM(M13,P13,S13)/3,3)-IF($U13=1,0.5,IF($U13=2,1.5,0))</f>
        <v>62.348</v>
      </c>
      <c r="Z13" s="190" t="s">
        <v>32</v>
      </c>
    </row>
    <row r="14" spans="1:26" s="12" customFormat="1" ht="36.75" customHeight="1">
      <c r="A14" s="23">
        <v>3</v>
      </c>
      <c r="B14" s="24"/>
      <c r="C14" s="80"/>
      <c r="D14" s="308" t="s">
        <v>242</v>
      </c>
      <c r="E14" s="327" t="s">
        <v>141</v>
      </c>
      <c r="F14" s="90" t="s">
        <v>31</v>
      </c>
      <c r="G14" s="59" t="s">
        <v>142</v>
      </c>
      <c r="H14" s="318" t="s">
        <v>143</v>
      </c>
      <c r="I14" s="328" t="s">
        <v>137</v>
      </c>
      <c r="J14" s="82" t="s">
        <v>138</v>
      </c>
      <c r="K14" s="331" t="s">
        <v>139</v>
      </c>
      <c r="L14" s="186">
        <v>140</v>
      </c>
      <c r="M14" s="187">
        <f t="shared" si="0"/>
        <v>63.63636363636363</v>
      </c>
      <c r="N14" s="188">
        <f t="shared" si="4"/>
        <v>2</v>
      </c>
      <c r="O14" s="186">
        <v>138.5</v>
      </c>
      <c r="P14" s="187">
        <f t="shared" si="1"/>
        <v>62.954545454545446</v>
      </c>
      <c r="Q14" s="188">
        <f t="shared" si="5"/>
        <v>3</v>
      </c>
      <c r="R14" s="186">
        <v>134</v>
      </c>
      <c r="S14" s="187">
        <f t="shared" si="2"/>
        <v>60.90909090909091</v>
      </c>
      <c r="T14" s="188">
        <f t="shared" si="6"/>
        <v>4</v>
      </c>
      <c r="U14" s="188">
        <v>1</v>
      </c>
      <c r="V14" s="188"/>
      <c r="W14" s="186">
        <f t="shared" si="3"/>
        <v>412.5</v>
      </c>
      <c r="X14" s="189"/>
      <c r="Y14" s="187">
        <f>ROUND(SUM(M14,P14,S14)/3,3)-IF($U14=1,0.5,IF($U14=2,1.5,0))</f>
        <v>62</v>
      </c>
      <c r="Z14" s="190" t="s">
        <v>32</v>
      </c>
    </row>
    <row r="15" spans="1:26" s="12" customFormat="1" ht="36.75" customHeight="1">
      <c r="A15" s="23">
        <v>4</v>
      </c>
      <c r="B15" s="24"/>
      <c r="C15" s="80"/>
      <c r="D15" s="125" t="s">
        <v>234</v>
      </c>
      <c r="E15" s="253"/>
      <c r="F15" s="303" t="s">
        <v>31</v>
      </c>
      <c r="G15" s="119" t="s">
        <v>197</v>
      </c>
      <c r="H15" s="193" t="s">
        <v>195</v>
      </c>
      <c r="I15" s="193" t="s">
        <v>196</v>
      </c>
      <c r="J15" s="299" t="s">
        <v>123</v>
      </c>
      <c r="K15" s="185" t="s">
        <v>111</v>
      </c>
      <c r="L15" s="186">
        <v>134</v>
      </c>
      <c r="M15" s="187">
        <f t="shared" si="0"/>
        <v>60.90909090909091</v>
      </c>
      <c r="N15" s="188">
        <f t="shared" si="4"/>
        <v>6</v>
      </c>
      <c r="O15" s="186">
        <v>137.5</v>
      </c>
      <c r="P15" s="187">
        <f t="shared" si="1"/>
        <v>62.49999999999999</v>
      </c>
      <c r="Q15" s="188">
        <f t="shared" si="5"/>
        <v>4</v>
      </c>
      <c r="R15" s="186">
        <v>138.5</v>
      </c>
      <c r="S15" s="187">
        <f t="shared" si="2"/>
        <v>62.954545454545446</v>
      </c>
      <c r="T15" s="188">
        <f t="shared" si="6"/>
        <v>3</v>
      </c>
      <c r="U15" s="188">
        <v>1</v>
      </c>
      <c r="V15" s="188"/>
      <c r="W15" s="186">
        <f t="shared" si="3"/>
        <v>410</v>
      </c>
      <c r="X15" s="186"/>
      <c r="Y15" s="187">
        <f>ROUND(SUM(M15,P15,S15)/3,3)-IF($U15=1,0.5,IF($U15=2,1.5,0))</f>
        <v>61.621</v>
      </c>
      <c r="Z15" s="190" t="s">
        <v>278</v>
      </c>
    </row>
    <row r="16" spans="1:26" s="12" customFormat="1" ht="36.75" customHeight="1">
      <c r="A16" s="23">
        <v>5</v>
      </c>
      <c r="B16" s="24"/>
      <c r="C16" s="80"/>
      <c r="D16" s="136" t="s">
        <v>235</v>
      </c>
      <c r="E16" s="327" t="s">
        <v>198</v>
      </c>
      <c r="F16" s="277" t="s">
        <v>31</v>
      </c>
      <c r="G16" s="274" t="s">
        <v>199</v>
      </c>
      <c r="H16" s="155" t="s">
        <v>113</v>
      </c>
      <c r="I16" s="249" t="s">
        <v>114</v>
      </c>
      <c r="J16" s="248" t="s">
        <v>123</v>
      </c>
      <c r="K16" s="171" t="s">
        <v>111</v>
      </c>
      <c r="L16" s="186">
        <v>136.5</v>
      </c>
      <c r="M16" s="187">
        <f t="shared" si="0"/>
        <v>62.04545454545454</v>
      </c>
      <c r="N16" s="188">
        <f t="shared" si="4"/>
        <v>4</v>
      </c>
      <c r="O16" s="186">
        <v>137.5</v>
      </c>
      <c r="P16" s="187">
        <f t="shared" si="1"/>
        <v>62.49999999999999</v>
      </c>
      <c r="Q16" s="188">
        <f t="shared" si="5"/>
        <v>4</v>
      </c>
      <c r="R16" s="186">
        <v>132</v>
      </c>
      <c r="S16" s="187">
        <f t="shared" si="2"/>
        <v>59.99999999999999</v>
      </c>
      <c r="T16" s="188">
        <f t="shared" si="6"/>
        <v>6</v>
      </c>
      <c r="U16" s="188"/>
      <c r="V16" s="188"/>
      <c r="W16" s="186">
        <f t="shared" si="3"/>
        <v>406</v>
      </c>
      <c r="X16" s="186"/>
      <c r="Y16" s="187">
        <f>ROUND(SUM(M16,P16,S16)/3,3)</f>
        <v>61.515</v>
      </c>
      <c r="Z16" s="190" t="s">
        <v>278</v>
      </c>
    </row>
    <row r="17" spans="1:26" s="12" customFormat="1" ht="36.75" customHeight="1">
      <c r="A17" s="23">
        <v>6</v>
      </c>
      <c r="B17" s="24"/>
      <c r="C17" s="80"/>
      <c r="D17" s="320" t="s">
        <v>241</v>
      </c>
      <c r="E17" s="327"/>
      <c r="F17" s="277" t="s">
        <v>31</v>
      </c>
      <c r="G17" s="282" t="s">
        <v>197</v>
      </c>
      <c r="H17" s="285" t="s">
        <v>195</v>
      </c>
      <c r="I17" s="271" t="s">
        <v>196</v>
      </c>
      <c r="J17" s="166" t="s">
        <v>123</v>
      </c>
      <c r="K17" s="171" t="s">
        <v>111</v>
      </c>
      <c r="L17" s="186">
        <v>135</v>
      </c>
      <c r="M17" s="187">
        <f t="shared" si="0"/>
        <v>61.36363636363636</v>
      </c>
      <c r="N17" s="188">
        <f t="shared" si="4"/>
        <v>5</v>
      </c>
      <c r="O17" s="186">
        <v>137.5</v>
      </c>
      <c r="P17" s="187">
        <f t="shared" si="1"/>
        <v>62.49999999999999</v>
      </c>
      <c r="Q17" s="188">
        <f t="shared" si="5"/>
        <v>4</v>
      </c>
      <c r="R17" s="186">
        <v>139</v>
      </c>
      <c r="S17" s="187">
        <f t="shared" si="2"/>
        <v>63.18181818181818</v>
      </c>
      <c r="T17" s="188">
        <f t="shared" si="6"/>
        <v>2</v>
      </c>
      <c r="U17" s="188">
        <v>2</v>
      </c>
      <c r="V17" s="188"/>
      <c r="W17" s="186">
        <f t="shared" si="3"/>
        <v>411.5</v>
      </c>
      <c r="X17" s="189"/>
      <c r="Y17" s="187">
        <f>ROUND(SUM(M17,P17,S17)/3,3)-IF($U17=1,0.5,IF($U17=2,1.5,0))</f>
        <v>60.848</v>
      </c>
      <c r="Z17" s="190" t="s">
        <v>278</v>
      </c>
    </row>
    <row r="18" spans="1:26" s="12" customFormat="1" ht="36.75" customHeight="1">
      <c r="A18" s="23">
        <v>7</v>
      </c>
      <c r="B18" s="24"/>
      <c r="C18" s="80"/>
      <c r="D18" s="130" t="s">
        <v>240</v>
      </c>
      <c r="E18" s="281" t="s">
        <v>194</v>
      </c>
      <c r="F18" s="247" t="s">
        <v>31</v>
      </c>
      <c r="G18" s="125" t="s">
        <v>193</v>
      </c>
      <c r="H18" s="292" t="s">
        <v>192</v>
      </c>
      <c r="I18" s="246" t="s">
        <v>114</v>
      </c>
      <c r="J18" s="193" t="s">
        <v>190</v>
      </c>
      <c r="K18" s="122" t="s">
        <v>111</v>
      </c>
      <c r="L18" s="186">
        <v>133.5</v>
      </c>
      <c r="M18" s="187">
        <f t="shared" si="0"/>
        <v>60.68181818181818</v>
      </c>
      <c r="N18" s="188">
        <f t="shared" si="4"/>
        <v>7</v>
      </c>
      <c r="O18" s="186">
        <v>133</v>
      </c>
      <c r="P18" s="187">
        <f t="shared" si="1"/>
        <v>60.454545454545446</v>
      </c>
      <c r="Q18" s="188">
        <f t="shared" si="5"/>
        <v>7</v>
      </c>
      <c r="R18" s="186">
        <v>125.5</v>
      </c>
      <c r="S18" s="187">
        <f t="shared" si="2"/>
        <v>57.04545454545454</v>
      </c>
      <c r="T18" s="188">
        <f t="shared" si="6"/>
        <v>7</v>
      </c>
      <c r="U18" s="188"/>
      <c r="V18" s="188"/>
      <c r="W18" s="186">
        <f t="shared" si="3"/>
        <v>392</v>
      </c>
      <c r="X18" s="189"/>
      <c r="Y18" s="187">
        <f>ROUND(SUM(M18,P18,S18)/3,3)-IF($U18=1,0.5,IF($U18=2,1.5,0))</f>
        <v>59.394</v>
      </c>
      <c r="Z18" s="190" t="s">
        <v>72</v>
      </c>
    </row>
    <row r="19" spans="1:26" s="12" customFormat="1" ht="36.75" customHeight="1">
      <c r="A19" s="23">
        <v>8</v>
      </c>
      <c r="B19" s="24"/>
      <c r="C19" s="80"/>
      <c r="D19" s="130" t="s">
        <v>237</v>
      </c>
      <c r="E19" s="181" t="s">
        <v>189</v>
      </c>
      <c r="F19" s="303" t="s">
        <v>31</v>
      </c>
      <c r="G19" s="125" t="s">
        <v>191</v>
      </c>
      <c r="H19" s="193" t="s">
        <v>126</v>
      </c>
      <c r="I19" s="193" t="s">
        <v>114</v>
      </c>
      <c r="J19" s="297" t="s">
        <v>190</v>
      </c>
      <c r="K19" s="185" t="s">
        <v>111</v>
      </c>
      <c r="L19" s="186">
        <v>129</v>
      </c>
      <c r="M19" s="187">
        <f t="shared" si="0"/>
        <v>58.63636363636363</v>
      </c>
      <c r="N19" s="188">
        <f t="shared" si="4"/>
        <v>8</v>
      </c>
      <c r="O19" s="186">
        <v>129.5</v>
      </c>
      <c r="P19" s="187">
        <f t="shared" si="1"/>
        <v>58.86363636363636</v>
      </c>
      <c r="Q19" s="188">
        <f t="shared" si="5"/>
        <v>8</v>
      </c>
      <c r="R19" s="186">
        <v>124</v>
      </c>
      <c r="S19" s="187">
        <f t="shared" si="2"/>
        <v>56.36363636363636</v>
      </c>
      <c r="T19" s="188">
        <f t="shared" si="6"/>
        <v>8</v>
      </c>
      <c r="U19" s="188"/>
      <c r="V19" s="188"/>
      <c r="W19" s="186">
        <f t="shared" si="3"/>
        <v>382.5</v>
      </c>
      <c r="X19" s="186"/>
      <c r="Y19" s="187">
        <f>ROUND(SUM(M19,P19,S19)/3,3)-IF($U19=1,0.5,IF($U19=2,1.5,0))</f>
        <v>57.955</v>
      </c>
      <c r="Z19" s="190" t="s">
        <v>72</v>
      </c>
    </row>
    <row r="20" spans="1:26" s="12" customFormat="1" ht="36.75" customHeight="1">
      <c r="A20" s="23"/>
      <c r="B20" s="24"/>
      <c r="C20" s="80"/>
      <c r="D20" s="127" t="s">
        <v>238</v>
      </c>
      <c r="E20" s="50" t="s">
        <v>119</v>
      </c>
      <c r="F20" s="45" t="s">
        <v>31</v>
      </c>
      <c r="G20" s="105" t="s">
        <v>117</v>
      </c>
      <c r="H20" s="78" t="s">
        <v>118</v>
      </c>
      <c r="I20" s="58" t="s">
        <v>116</v>
      </c>
      <c r="J20" s="73" t="s">
        <v>110</v>
      </c>
      <c r="K20" s="106" t="s">
        <v>111</v>
      </c>
      <c r="L20" s="361" t="s">
        <v>277</v>
      </c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3"/>
      <c r="Z20" s="49" t="s">
        <v>72</v>
      </c>
    </row>
    <row r="21" spans="1:26" s="12" customFormat="1" ht="36.75" customHeight="1">
      <c r="A21" s="364" t="s">
        <v>93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6"/>
    </row>
    <row r="22" spans="1:26" s="12" customFormat="1" ht="36.75" customHeight="1">
      <c r="A22" s="23">
        <v>1</v>
      </c>
      <c r="B22" s="24"/>
      <c r="C22" s="80"/>
      <c r="D22" s="129" t="s">
        <v>230</v>
      </c>
      <c r="E22" s="54" t="s">
        <v>202</v>
      </c>
      <c r="F22" s="51" t="s">
        <v>31</v>
      </c>
      <c r="G22" s="105" t="s">
        <v>170</v>
      </c>
      <c r="H22" s="40" t="s">
        <v>168</v>
      </c>
      <c r="I22" s="118" t="s">
        <v>169</v>
      </c>
      <c r="J22" s="56" t="s">
        <v>171</v>
      </c>
      <c r="K22" s="117" t="s">
        <v>172</v>
      </c>
      <c r="L22" s="186">
        <v>141</v>
      </c>
      <c r="M22" s="187">
        <f>L22/2.2</f>
        <v>64.09090909090908</v>
      </c>
      <c r="N22" s="188">
        <f aca="true" t="shared" si="7" ref="N22:N27">RANK(M22,M$22:M$27,0)</f>
        <v>2</v>
      </c>
      <c r="O22" s="186">
        <v>143</v>
      </c>
      <c r="P22" s="187">
        <f>O22/2.2</f>
        <v>65</v>
      </c>
      <c r="Q22" s="188">
        <f aca="true" t="shared" si="8" ref="Q22:Q27">RANK(P22,P$22:P$27,0)</f>
        <v>1</v>
      </c>
      <c r="R22" s="186">
        <v>142.5</v>
      </c>
      <c r="S22" s="187">
        <f>R22/2.2</f>
        <v>64.77272727272727</v>
      </c>
      <c r="T22" s="188">
        <f aca="true" t="shared" si="9" ref="T22:T27">RANK(S22,S$22:S$27,0)</f>
        <v>2</v>
      </c>
      <c r="U22" s="47"/>
      <c r="V22" s="47"/>
      <c r="W22" s="46">
        <f aca="true" t="shared" si="10" ref="W22:W27">L22+O22+R22</f>
        <v>426.5</v>
      </c>
      <c r="X22" s="48"/>
      <c r="Y22" s="39">
        <f aca="true" t="shared" si="11" ref="Y22:Y27">ROUND(SUM(M22,P22,S22)/3,3)-IF($U22=1,0.5,IF($U22=2,1.5,0))</f>
        <v>64.621</v>
      </c>
      <c r="Z22" s="49" t="s">
        <v>72</v>
      </c>
    </row>
    <row r="23" spans="1:26" s="12" customFormat="1" ht="36.75" customHeight="1">
      <c r="A23" s="23">
        <v>2</v>
      </c>
      <c r="B23" s="24"/>
      <c r="C23" s="80"/>
      <c r="D23" s="43" t="s">
        <v>231</v>
      </c>
      <c r="E23" s="54" t="s">
        <v>229</v>
      </c>
      <c r="F23" s="51" t="s">
        <v>31</v>
      </c>
      <c r="G23" s="123" t="s">
        <v>191</v>
      </c>
      <c r="H23" s="124" t="s">
        <v>126</v>
      </c>
      <c r="I23" s="89" t="s">
        <v>114</v>
      </c>
      <c r="J23" s="56" t="s">
        <v>30</v>
      </c>
      <c r="K23" s="106" t="s">
        <v>111</v>
      </c>
      <c r="L23" s="186">
        <v>165.5</v>
      </c>
      <c r="M23" s="187">
        <f>L23/2.6</f>
        <v>63.65384615384615</v>
      </c>
      <c r="N23" s="188">
        <f t="shared" si="7"/>
        <v>3</v>
      </c>
      <c r="O23" s="186">
        <v>166.5</v>
      </c>
      <c r="P23" s="187">
        <f>O23/2.6</f>
        <v>64.03846153846153</v>
      </c>
      <c r="Q23" s="188">
        <f t="shared" si="8"/>
        <v>2</v>
      </c>
      <c r="R23" s="186">
        <v>169</v>
      </c>
      <c r="S23" s="187">
        <f>R23/2.6</f>
        <v>65</v>
      </c>
      <c r="T23" s="188">
        <f t="shared" si="9"/>
        <v>1</v>
      </c>
      <c r="U23" s="47"/>
      <c r="V23" s="47"/>
      <c r="W23" s="46">
        <f t="shared" si="10"/>
        <v>501</v>
      </c>
      <c r="X23" s="48"/>
      <c r="Y23" s="39">
        <f t="shared" si="11"/>
        <v>64.231</v>
      </c>
      <c r="Z23" s="49" t="s">
        <v>72</v>
      </c>
    </row>
    <row r="24" spans="1:26" s="12" customFormat="1" ht="36.75" customHeight="1">
      <c r="A24" s="23">
        <v>5</v>
      </c>
      <c r="B24" s="24"/>
      <c r="C24" s="80"/>
      <c r="D24" s="322" t="s">
        <v>218</v>
      </c>
      <c r="E24" s="329" t="s">
        <v>107</v>
      </c>
      <c r="F24" s="309" t="s">
        <v>31</v>
      </c>
      <c r="G24" s="148" t="s">
        <v>134</v>
      </c>
      <c r="H24" s="40" t="s">
        <v>108</v>
      </c>
      <c r="I24" s="335" t="s">
        <v>109</v>
      </c>
      <c r="J24" s="335" t="s">
        <v>110</v>
      </c>
      <c r="K24" s="53" t="s">
        <v>111</v>
      </c>
      <c r="L24" s="186">
        <v>141.5</v>
      </c>
      <c r="M24" s="187">
        <f>L24/2.2</f>
        <v>64.31818181818181</v>
      </c>
      <c r="N24" s="188">
        <f t="shared" si="7"/>
        <v>1</v>
      </c>
      <c r="O24" s="186">
        <v>140</v>
      </c>
      <c r="P24" s="187">
        <f>O24/2.2</f>
        <v>63.63636363636363</v>
      </c>
      <c r="Q24" s="188">
        <f t="shared" si="8"/>
        <v>3</v>
      </c>
      <c r="R24" s="186">
        <v>137</v>
      </c>
      <c r="S24" s="187">
        <f>R24/2.2</f>
        <v>62.272727272727266</v>
      </c>
      <c r="T24" s="188">
        <f t="shared" si="9"/>
        <v>4</v>
      </c>
      <c r="U24" s="47"/>
      <c r="V24" s="47"/>
      <c r="W24" s="46">
        <f t="shared" si="10"/>
        <v>418.5</v>
      </c>
      <c r="X24" s="48"/>
      <c r="Y24" s="39">
        <f t="shared" si="11"/>
        <v>63.409</v>
      </c>
      <c r="Z24" s="49" t="s">
        <v>72</v>
      </c>
    </row>
    <row r="25" spans="1:26" s="12" customFormat="1" ht="36.75" customHeight="1">
      <c r="A25" s="23">
        <v>6</v>
      </c>
      <c r="B25" s="24"/>
      <c r="C25" s="80"/>
      <c r="D25" s="135" t="s">
        <v>230</v>
      </c>
      <c r="E25" s="54" t="s">
        <v>202</v>
      </c>
      <c r="F25" s="330" t="s">
        <v>31</v>
      </c>
      <c r="G25" s="61" t="s">
        <v>173</v>
      </c>
      <c r="H25" s="40" t="s">
        <v>174</v>
      </c>
      <c r="I25" s="328" t="s">
        <v>175</v>
      </c>
      <c r="J25" s="328" t="s">
        <v>171</v>
      </c>
      <c r="K25" s="41" t="s">
        <v>176</v>
      </c>
      <c r="L25" s="186">
        <v>134.5</v>
      </c>
      <c r="M25" s="187">
        <f>L25/2.2</f>
        <v>61.13636363636363</v>
      </c>
      <c r="N25" s="188">
        <f t="shared" si="7"/>
        <v>4</v>
      </c>
      <c r="O25" s="186">
        <v>135</v>
      </c>
      <c r="P25" s="187">
        <f>O25/2.2</f>
        <v>61.36363636363636</v>
      </c>
      <c r="Q25" s="188">
        <f t="shared" si="8"/>
        <v>5</v>
      </c>
      <c r="R25" s="186">
        <v>133</v>
      </c>
      <c r="S25" s="187">
        <f>R25/2.2</f>
        <v>60.454545454545446</v>
      </c>
      <c r="T25" s="188">
        <f t="shared" si="9"/>
        <v>6</v>
      </c>
      <c r="U25" s="47"/>
      <c r="V25" s="47"/>
      <c r="W25" s="46">
        <f t="shared" si="10"/>
        <v>402.5</v>
      </c>
      <c r="X25" s="48"/>
      <c r="Y25" s="39">
        <f t="shared" si="11"/>
        <v>60.985</v>
      </c>
      <c r="Z25" s="49" t="s">
        <v>72</v>
      </c>
    </row>
    <row r="26" spans="1:26" s="12" customFormat="1" ht="36.75" customHeight="1">
      <c r="A26" s="23">
        <v>4</v>
      </c>
      <c r="B26" s="24"/>
      <c r="C26" s="80"/>
      <c r="D26" s="91" t="s">
        <v>233</v>
      </c>
      <c r="E26" s="54" t="s">
        <v>181</v>
      </c>
      <c r="F26" s="333" t="s">
        <v>31</v>
      </c>
      <c r="G26" s="99" t="s">
        <v>182</v>
      </c>
      <c r="H26" s="40" t="s">
        <v>254</v>
      </c>
      <c r="I26" s="76" t="s">
        <v>171</v>
      </c>
      <c r="J26" s="76" t="s">
        <v>171</v>
      </c>
      <c r="K26" s="41" t="s">
        <v>176</v>
      </c>
      <c r="L26" s="186">
        <v>132.5</v>
      </c>
      <c r="M26" s="187">
        <f>L26/2.2</f>
        <v>60.22727272727272</v>
      </c>
      <c r="N26" s="188">
        <f t="shared" si="7"/>
        <v>6</v>
      </c>
      <c r="O26" s="186">
        <v>134</v>
      </c>
      <c r="P26" s="187">
        <f>O26/2.2</f>
        <v>60.90909090909091</v>
      </c>
      <c r="Q26" s="188">
        <f t="shared" si="8"/>
        <v>6</v>
      </c>
      <c r="R26" s="186">
        <v>135</v>
      </c>
      <c r="S26" s="187">
        <f>R26/2.2</f>
        <v>61.36363636363636</v>
      </c>
      <c r="T26" s="188">
        <f t="shared" si="9"/>
        <v>5</v>
      </c>
      <c r="U26" s="47"/>
      <c r="V26" s="47"/>
      <c r="W26" s="46">
        <f t="shared" si="10"/>
        <v>401.5</v>
      </c>
      <c r="X26" s="48"/>
      <c r="Y26" s="39">
        <f t="shared" si="11"/>
        <v>60.833</v>
      </c>
      <c r="Z26" s="49" t="s">
        <v>72</v>
      </c>
    </row>
    <row r="27" spans="1:26" s="12" customFormat="1" ht="36.75" customHeight="1">
      <c r="A27" s="23">
        <v>3</v>
      </c>
      <c r="B27" s="24"/>
      <c r="C27" s="80"/>
      <c r="D27" s="134" t="s">
        <v>232</v>
      </c>
      <c r="E27" s="327" t="s">
        <v>159</v>
      </c>
      <c r="F27" s="90" t="s">
        <v>31</v>
      </c>
      <c r="G27" s="61" t="s">
        <v>160</v>
      </c>
      <c r="H27" s="40" t="s">
        <v>161</v>
      </c>
      <c r="I27" s="58" t="s">
        <v>162</v>
      </c>
      <c r="J27" s="82" t="s">
        <v>153</v>
      </c>
      <c r="K27" s="331" t="s">
        <v>163</v>
      </c>
      <c r="L27" s="186">
        <v>133</v>
      </c>
      <c r="M27" s="187">
        <f>L27/2.2</f>
        <v>60.454545454545446</v>
      </c>
      <c r="N27" s="188">
        <f t="shared" si="7"/>
        <v>5</v>
      </c>
      <c r="O27" s="186">
        <v>138</v>
      </c>
      <c r="P27" s="187">
        <f>O27/2.2</f>
        <v>62.72727272727272</v>
      </c>
      <c r="Q27" s="188">
        <f t="shared" si="8"/>
        <v>4</v>
      </c>
      <c r="R27" s="186">
        <v>139</v>
      </c>
      <c r="S27" s="187">
        <f>R27/2.2</f>
        <v>63.18181818181818</v>
      </c>
      <c r="T27" s="188">
        <f t="shared" si="9"/>
        <v>3</v>
      </c>
      <c r="U27" s="47"/>
      <c r="V27" s="47"/>
      <c r="W27" s="46">
        <f t="shared" si="10"/>
        <v>410</v>
      </c>
      <c r="X27" s="48"/>
      <c r="Y27" s="39">
        <f t="shared" si="11"/>
        <v>62.121</v>
      </c>
      <c r="Z27" s="49" t="s">
        <v>72</v>
      </c>
    </row>
    <row r="28" spans="11:13" ht="21" customHeight="1">
      <c r="K28" s="25"/>
      <c r="L28" s="26"/>
      <c r="M28" s="25"/>
    </row>
    <row r="29" spans="1:25" ht="42" customHeight="1">
      <c r="A29" s="1"/>
      <c r="B29" s="1"/>
      <c r="C29" s="1"/>
      <c r="D29" s="1" t="s">
        <v>12</v>
      </c>
      <c r="E29" s="1"/>
      <c r="F29" s="1"/>
      <c r="G29" s="1"/>
      <c r="H29" s="1"/>
      <c r="I29" s="1" t="s">
        <v>103</v>
      </c>
      <c r="J29" s="1"/>
      <c r="K29" s="25"/>
      <c r="L29" s="26"/>
      <c r="M29" s="25"/>
      <c r="N29" s="1"/>
      <c r="O29" s="27"/>
      <c r="P29" s="28"/>
      <c r="Q29" s="1"/>
      <c r="R29" s="27"/>
      <c r="S29" s="28"/>
      <c r="T29" s="1"/>
      <c r="U29" s="1"/>
      <c r="V29" s="1"/>
      <c r="W29" s="1"/>
      <c r="X29" s="1"/>
      <c r="Y29" s="28"/>
    </row>
    <row r="30" spans="1:25" ht="42" customHeight="1">
      <c r="A30" s="1"/>
      <c r="B30" s="1"/>
      <c r="C30" s="1"/>
      <c r="D30" s="1" t="s">
        <v>13</v>
      </c>
      <c r="E30" s="1"/>
      <c r="F30" s="1"/>
      <c r="G30" s="1"/>
      <c r="H30" s="1"/>
      <c r="I30" s="1" t="s">
        <v>104</v>
      </c>
      <c r="J30" s="1"/>
      <c r="K30" s="25"/>
      <c r="L30" s="26"/>
      <c r="M30" s="29"/>
      <c r="O30" s="27"/>
      <c r="P30" s="28"/>
      <c r="Q30" s="1"/>
      <c r="R30" s="27"/>
      <c r="S30" s="28"/>
      <c r="T30" s="1"/>
      <c r="U30" s="1"/>
      <c r="V30" s="1"/>
      <c r="W30" s="1"/>
      <c r="X30" s="1"/>
      <c r="Y30" s="28"/>
    </row>
    <row r="31" spans="11:13" ht="12.75">
      <c r="K31" s="25"/>
      <c r="L31" s="26"/>
      <c r="M31" s="25"/>
    </row>
  </sheetData>
  <sheetProtection/>
  <protectedRanges>
    <protectedRange sqref="K27 K25" name="Диапазон1_3_1_1_3_11_1_1_3_1_3_1_1_1_1_2_2_2_4"/>
  </protectedRanges>
  <mergeCells count="28"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V9:V10"/>
    <mergeCell ref="W9:W10"/>
    <mergeCell ref="F9:F10"/>
    <mergeCell ref="G9:G10"/>
    <mergeCell ref="H9:H10"/>
    <mergeCell ref="I9:I10"/>
    <mergeCell ref="J9:J10"/>
    <mergeCell ref="K9:K10"/>
    <mergeCell ref="L20:Y20"/>
    <mergeCell ref="X9:X10"/>
    <mergeCell ref="Y9:Y10"/>
    <mergeCell ref="Z9:Z10"/>
    <mergeCell ref="A11:Z11"/>
    <mergeCell ref="A21:Z21"/>
    <mergeCell ref="L9:N9"/>
    <mergeCell ref="O9:Q9"/>
    <mergeCell ref="R9:T9"/>
    <mergeCell ref="U9:U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BreakPreview" zoomScale="65" zoomScaleNormal="50" zoomScaleSheetLayoutView="65" workbookViewId="0" topLeftCell="A5">
      <selection activeCell="Z14" sqref="Z14"/>
    </sheetView>
  </sheetViews>
  <sheetFormatPr defaultColWidth="9.140625" defaultRowHeight="15"/>
  <cols>
    <col min="1" max="1" width="4.421875" style="13" customWidth="1"/>
    <col min="2" max="2" width="4.7109375" style="13" hidden="1" customWidth="1"/>
    <col min="3" max="3" width="5.421875" style="13" hidden="1" customWidth="1"/>
    <col min="4" max="4" width="17.28125" style="13" customWidth="1"/>
    <col min="5" max="5" width="10.8515625" style="13" customWidth="1"/>
    <col min="6" max="6" width="4.8515625" style="13" customWidth="1"/>
    <col min="7" max="7" width="28.28125" style="13" customWidth="1"/>
    <col min="8" max="8" width="8.7109375" style="13" customWidth="1"/>
    <col min="9" max="9" width="15.7109375" style="13" customWidth="1"/>
    <col min="10" max="10" width="13.8515625" style="13" hidden="1" customWidth="1"/>
    <col min="11" max="11" width="20.00390625" style="13" customWidth="1"/>
    <col min="12" max="12" width="6.7109375" style="37" customWidth="1"/>
    <col min="13" max="13" width="9.8515625" style="38" customWidth="1"/>
    <col min="14" max="14" width="3.7109375" style="13" customWidth="1"/>
    <col min="15" max="15" width="6.8515625" style="37" customWidth="1"/>
    <col min="16" max="16" width="9.8515625" style="38" customWidth="1"/>
    <col min="17" max="17" width="3.7109375" style="13" customWidth="1"/>
    <col min="18" max="18" width="6.8515625" style="37" customWidth="1"/>
    <col min="19" max="19" width="9.57421875" style="38" customWidth="1"/>
    <col min="20" max="20" width="3.7109375" style="13" customWidth="1"/>
    <col min="21" max="22" width="4.8515625" style="13" customWidth="1"/>
    <col min="23" max="23" width="6.7109375" style="13" customWidth="1"/>
    <col min="24" max="24" width="6.7109375" style="13" hidden="1" customWidth="1"/>
    <col min="25" max="25" width="9.7109375" style="38" customWidth="1"/>
    <col min="26" max="26" width="7.421875" style="13" customWidth="1"/>
    <col min="27" max="16384" width="9.140625" style="13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1" customFormat="1" ht="75.75" customHeight="1">
      <c r="A2" s="343" t="s">
        <v>100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s="11" customFormat="1" ht="15" customHeight="1">
      <c r="A3" s="344" t="s">
        <v>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6" s="11" customFormat="1" ht="19.5" customHeight="1">
      <c r="A4" s="345" t="s">
        <v>15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</row>
    <row r="5" spans="1:26" s="11" customFormat="1" ht="18" customHeight="1">
      <c r="A5" s="346" t="s">
        <v>73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6" ht="18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3" s="11" customFormat="1" ht="12.75">
      <c r="A8" s="3" t="s">
        <v>99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8"/>
      <c r="V8" s="3" t="s">
        <v>101</v>
      </c>
      <c r="W8" s="3"/>
    </row>
    <row r="9" spans="1:26" s="19" customFormat="1" ht="19.5" customHeight="1">
      <c r="A9" s="341" t="s">
        <v>28</v>
      </c>
      <c r="B9" s="347" t="s">
        <v>2</v>
      </c>
      <c r="C9" s="348" t="s">
        <v>3</v>
      </c>
      <c r="D9" s="350" t="s">
        <v>16</v>
      </c>
      <c r="E9" s="350" t="s">
        <v>5</v>
      </c>
      <c r="F9" s="341" t="s">
        <v>6</v>
      </c>
      <c r="G9" s="350" t="s">
        <v>17</v>
      </c>
      <c r="H9" s="350" t="s">
        <v>5</v>
      </c>
      <c r="I9" s="350" t="s">
        <v>8</v>
      </c>
      <c r="J9" s="350" t="s">
        <v>9</v>
      </c>
      <c r="K9" s="350" t="s">
        <v>10</v>
      </c>
      <c r="L9" s="351" t="s">
        <v>77</v>
      </c>
      <c r="M9" s="351"/>
      <c r="N9" s="351"/>
      <c r="O9" s="351" t="s">
        <v>18</v>
      </c>
      <c r="P9" s="351"/>
      <c r="Q9" s="351"/>
      <c r="R9" s="351" t="s">
        <v>19</v>
      </c>
      <c r="S9" s="351"/>
      <c r="T9" s="351"/>
      <c r="U9" s="358" t="s">
        <v>20</v>
      </c>
      <c r="V9" s="348" t="s">
        <v>21</v>
      </c>
      <c r="W9" s="341" t="s">
        <v>22</v>
      </c>
      <c r="X9" s="347" t="s">
        <v>23</v>
      </c>
      <c r="Y9" s="357" t="s">
        <v>24</v>
      </c>
      <c r="Z9" s="357" t="s">
        <v>25</v>
      </c>
    </row>
    <row r="10" spans="1:26" s="19" customFormat="1" ht="39.75" customHeight="1">
      <c r="A10" s="341"/>
      <c r="B10" s="347"/>
      <c r="C10" s="349"/>
      <c r="D10" s="350"/>
      <c r="E10" s="350"/>
      <c r="F10" s="341"/>
      <c r="G10" s="350"/>
      <c r="H10" s="350"/>
      <c r="I10" s="350"/>
      <c r="J10" s="350"/>
      <c r="K10" s="3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359"/>
      <c r="V10" s="349"/>
      <c r="W10" s="341"/>
      <c r="X10" s="347"/>
      <c r="Y10" s="357"/>
      <c r="Z10" s="357"/>
    </row>
    <row r="11" spans="1:26" s="19" customFormat="1" ht="30" customHeight="1">
      <c r="A11" s="364" t="s">
        <v>102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</row>
    <row r="12" spans="1:26" s="12" customFormat="1" ht="36.75" customHeight="1">
      <c r="A12" s="23">
        <v>1</v>
      </c>
      <c r="B12" s="24"/>
      <c r="C12" s="80"/>
      <c r="D12" s="43" t="s">
        <v>236</v>
      </c>
      <c r="E12" s="44" t="s">
        <v>155</v>
      </c>
      <c r="F12" s="45">
        <v>2</v>
      </c>
      <c r="G12" s="61" t="s">
        <v>152</v>
      </c>
      <c r="H12" s="74" t="s">
        <v>158</v>
      </c>
      <c r="I12" s="58" t="s">
        <v>153</v>
      </c>
      <c r="J12" s="85" t="s">
        <v>156</v>
      </c>
      <c r="K12" s="86" t="s">
        <v>157</v>
      </c>
      <c r="L12" s="46">
        <v>170</v>
      </c>
      <c r="M12" s="39">
        <f>L12/2.6</f>
        <v>65.38461538461539</v>
      </c>
      <c r="N12" s="47">
        <f>RANK(M12,M$12:M$16,0)</f>
        <v>1</v>
      </c>
      <c r="O12" s="46">
        <v>176</v>
      </c>
      <c r="P12" s="39">
        <f>O12/2.6</f>
        <v>67.6923076923077</v>
      </c>
      <c r="Q12" s="47">
        <f>RANK(P12,P$12:P$16,0)</f>
        <v>1</v>
      </c>
      <c r="R12" s="46">
        <v>178</v>
      </c>
      <c r="S12" s="39">
        <f>R12/2.6</f>
        <v>68.46153846153845</v>
      </c>
      <c r="T12" s="47">
        <f>RANK(S12,S$12:S$16,0)</f>
        <v>1</v>
      </c>
      <c r="U12" s="47"/>
      <c r="V12" s="47"/>
      <c r="W12" s="46">
        <f>L12+O12+R12</f>
        <v>524</v>
      </c>
      <c r="X12" s="46"/>
      <c r="Y12" s="39">
        <f>ROUND(SUM(M12,P12,S12)/3,3)-IF($U12=1,0.5,IF($U12=2,1.5,0))</f>
        <v>67.179</v>
      </c>
      <c r="Z12" s="49" t="s">
        <v>29</v>
      </c>
    </row>
    <row r="13" spans="1:26" s="12" customFormat="1" ht="36.75" customHeight="1">
      <c r="A13" s="23">
        <v>2</v>
      </c>
      <c r="B13" s="24"/>
      <c r="C13" s="80"/>
      <c r="D13" s="319" t="s">
        <v>239</v>
      </c>
      <c r="E13" s="334" t="s">
        <v>151</v>
      </c>
      <c r="F13" s="333">
        <v>3</v>
      </c>
      <c r="G13" s="150" t="s">
        <v>152</v>
      </c>
      <c r="H13" s="103" t="s">
        <v>158</v>
      </c>
      <c r="I13" s="95" t="s">
        <v>153</v>
      </c>
      <c r="J13" s="223" t="s">
        <v>153</v>
      </c>
      <c r="K13" s="170" t="s">
        <v>154</v>
      </c>
      <c r="L13" s="186">
        <v>168.5</v>
      </c>
      <c r="M13" s="187">
        <f>L13/2.6</f>
        <v>64.8076923076923</v>
      </c>
      <c r="N13" s="47">
        <f>RANK(M13,M$12:M$16,0)</f>
        <v>2</v>
      </c>
      <c r="O13" s="186">
        <v>173.5</v>
      </c>
      <c r="P13" s="187">
        <f>O13/2.6</f>
        <v>66.73076923076923</v>
      </c>
      <c r="Q13" s="47">
        <f>RANK(P13,P$12:P$16,0)</f>
        <v>2</v>
      </c>
      <c r="R13" s="186">
        <v>166</v>
      </c>
      <c r="S13" s="187">
        <f>R13/2.6</f>
        <v>63.84615384615385</v>
      </c>
      <c r="T13" s="47">
        <f>RANK(S13,S$12:S$16,0)</f>
        <v>2</v>
      </c>
      <c r="U13" s="47"/>
      <c r="V13" s="47"/>
      <c r="W13" s="46">
        <f>L13+O13+R13</f>
        <v>508</v>
      </c>
      <c r="X13" s="46"/>
      <c r="Y13" s="39">
        <f>ROUND(SUM(M13,P13,S13)/3,3)-IF($U13=1,0.5,IF($U13=2,1.5,0))</f>
        <v>65.128</v>
      </c>
      <c r="Z13" s="49" t="s">
        <v>29</v>
      </c>
    </row>
    <row r="14" spans="1:26" s="12" customFormat="1" ht="36.75" customHeight="1">
      <c r="A14" s="23">
        <v>3</v>
      </c>
      <c r="B14" s="24"/>
      <c r="C14" s="80"/>
      <c r="D14" s="127" t="s">
        <v>216</v>
      </c>
      <c r="E14" s="2" t="s">
        <v>112</v>
      </c>
      <c r="F14" s="143" t="s">
        <v>29</v>
      </c>
      <c r="G14" s="148" t="s">
        <v>164</v>
      </c>
      <c r="H14" s="103" t="s">
        <v>113</v>
      </c>
      <c r="I14" s="336" t="s">
        <v>114</v>
      </c>
      <c r="J14" s="336" t="s">
        <v>110</v>
      </c>
      <c r="K14" s="104" t="s">
        <v>111</v>
      </c>
      <c r="L14" s="186">
        <v>162</v>
      </c>
      <c r="M14" s="187">
        <f>L14/2.6</f>
        <v>62.30769230769231</v>
      </c>
      <c r="N14" s="47">
        <f>RANK(M14,M$12:M$16,0)</f>
        <v>3</v>
      </c>
      <c r="O14" s="186">
        <v>166</v>
      </c>
      <c r="P14" s="187">
        <f>O14/2.6</f>
        <v>63.84615384615385</v>
      </c>
      <c r="Q14" s="47">
        <f>RANK(P14,P$12:P$16,0)</f>
        <v>3</v>
      </c>
      <c r="R14" s="186">
        <v>157.5</v>
      </c>
      <c r="S14" s="187">
        <f>R14/2.6</f>
        <v>60.57692307692307</v>
      </c>
      <c r="T14" s="47">
        <f>RANK(S14,S$12:S$16,0)</f>
        <v>3</v>
      </c>
      <c r="U14" s="47"/>
      <c r="V14" s="47"/>
      <c r="W14" s="46">
        <f>L14+O14+R14</f>
        <v>485.5</v>
      </c>
      <c r="X14" s="46"/>
      <c r="Y14" s="39">
        <f>ROUND(SUM(M14,P14,S14)/3,3)-IF($U14=1,0.5,IF($U14=2,1.5,0))</f>
        <v>62.244</v>
      </c>
      <c r="Z14" s="49" t="s">
        <v>32</v>
      </c>
    </row>
    <row r="15" spans="1:26" s="12" customFormat="1" ht="36.75" customHeight="1">
      <c r="A15" s="23">
        <v>4</v>
      </c>
      <c r="B15" s="24"/>
      <c r="C15" s="80"/>
      <c r="D15" s="127" t="s">
        <v>238</v>
      </c>
      <c r="E15" s="138" t="s">
        <v>119</v>
      </c>
      <c r="F15" s="144" t="s">
        <v>31</v>
      </c>
      <c r="G15" s="224" t="s">
        <v>117</v>
      </c>
      <c r="H15" s="103" t="s">
        <v>118</v>
      </c>
      <c r="I15" s="95" t="s">
        <v>116</v>
      </c>
      <c r="J15" s="223" t="s">
        <v>110</v>
      </c>
      <c r="K15" s="106" t="s">
        <v>111</v>
      </c>
      <c r="L15" s="186">
        <v>161</v>
      </c>
      <c r="M15" s="187">
        <f>L15/2.6</f>
        <v>61.92307692307692</v>
      </c>
      <c r="N15" s="47">
        <f>RANK(M15,M$12:M$16,0)</f>
        <v>4</v>
      </c>
      <c r="O15" s="186">
        <v>162.5</v>
      </c>
      <c r="P15" s="187">
        <f>O15/2.6</f>
        <v>62.5</v>
      </c>
      <c r="Q15" s="47">
        <f>RANK(P15,P$12:P$16,0)</f>
        <v>4</v>
      </c>
      <c r="R15" s="186">
        <v>156.5</v>
      </c>
      <c r="S15" s="187">
        <f>R15/2.6</f>
        <v>60.19230769230769</v>
      </c>
      <c r="T15" s="47">
        <f>RANK(S15,S$12:S$16,0)</f>
        <v>4</v>
      </c>
      <c r="U15" s="47"/>
      <c r="V15" s="47"/>
      <c r="W15" s="46">
        <f>L15+O15+R15</f>
        <v>480</v>
      </c>
      <c r="X15" s="46"/>
      <c r="Y15" s="39">
        <f>ROUND(SUM(M15,P15,S15)/3,3)-IF($U15=1,0.5,IF($U15=2,1.5,0))</f>
        <v>61.538</v>
      </c>
      <c r="Z15" s="49" t="s">
        <v>278</v>
      </c>
    </row>
    <row r="16" spans="1:26" s="12" customFormat="1" ht="36.75" customHeight="1">
      <c r="A16" s="23">
        <v>5</v>
      </c>
      <c r="B16" s="24"/>
      <c r="C16" s="80"/>
      <c r="D16" s="308" t="s">
        <v>244</v>
      </c>
      <c r="E16" s="327"/>
      <c r="F16" s="90" t="s">
        <v>31</v>
      </c>
      <c r="G16" s="151" t="s">
        <v>188</v>
      </c>
      <c r="H16" s="103" t="s">
        <v>186</v>
      </c>
      <c r="I16" s="160" t="s">
        <v>185</v>
      </c>
      <c r="J16" s="166" t="s">
        <v>187</v>
      </c>
      <c r="K16" s="171" t="s">
        <v>111</v>
      </c>
      <c r="L16" s="186">
        <v>148</v>
      </c>
      <c r="M16" s="187">
        <f>L16/2.6</f>
        <v>56.92307692307692</v>
      </c>
      <c r="N16" s="47">
        <f>RANK(M16,M$12:M$16,0)</f>
        <v>5</v>
      </c>
      <c r="O16" s="186">
        <v>144</v>
      </c>
      <c r="P16" s="187">
        <f>O16/2.6</f>
        <v>55.38461538461538</v>
      </c>
      <c r="Q16" s="47">
        <f>RANK(P16,P$12:P$16,0)</f>
        <v>5</v>
      </c>
      <c r="R16" s="186">
        <v>130</v>
      </c>
      <c r="S16" s="187">
        <f>R16/2.6</f>
        <v>50</v>
      </c>
      <c r="T16" s="47">
        <f>RANK(S16,S$12:S$16,0)</f>
        <v>5</v>
      </c>
      <c r="U16" s="188">
        <v>1</v>
      </c>
      <c r="V16" s="47"/>
      <c r="W16" s="46">
        <f>L16+O16+R16</f>
        <v>422</v>
      </c>
      <c r="X16" s="48"/>
      <c r="Y16" s="39">
        <f>ROUND(SUM(M16,P16,S16)/3,3)-IF($U16=1,0.5,IF($U16=2,1.5,0))</f>
        <v>53.603</v>
      </c>
      <c r="Z16" s="49" t="s">
        <v>72</v>
      </c>
    </row>
    <row r="17" spans="1:26" s="12" customFormat="1" ht="36.75" customHeight="1">
      <c r="A17" s="364" t="s">
        <v>93</v>
      </c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6"/>
    </row>
    <row r="18" spans="1:26" s="12" customFormat="1" ht="36.75" customHeight="1">
      <c r="A18" s="23">
        <v>1</v>
      </c>
      <c r="B18" s="24"/>
      <c r="C18" s="80"/>
      <c r="D18" s="127" t="s">
        <v>215</v>
      </c>
      <c r="E18" s="111" t="s">
        <v>125</v>
      </c>
      <c r="F18" s="112" t="s">
        <v>31</v>
      </c>
      <c r="G18" s="113" t="s">
        <v>129</v>
      </c>
      <c r="H18" s="114" t="s">
        <v>126</v>
      </c>
      <c r="I18" s="115" t="s">
        <v>127</v>
      </c>
      <c r="J18" s="116" t="s">
        <v>128</v>
      </c>
      <c r="K18" s="106" t="s">
        <v>111</v>
      </c>
      <c r="L18" s="186">
        <v>172</v>
      </c>
      <c r="M18" s="187">
        <f aca="true" t="shared" si="0" ref="M18:M24">L18/2.6</f>
        <v>66.15384615384615</v>
      </c>
      <c r="N18" s="188">
        <f>RANK(M18,M$18:M$24,0)</f>
        <v>1</v>
      </c>
      <c r="O18" s="186">
        <v>173.5</v>
      </c>
      <c r="P18" s="187">
        <f aca="true" t="shared" si="1" ref="P18:P24">O18/2.6</f>
        <v>66.73076923076923</v>
      </c>
      <c r="Q18" s="188">
        <f>RANK(P18,P$18:P$24,0)</f>
        <v>1</v>
      </c>
      <c r="R18" s="186">
        <v>175.5</v>
      </c>
      <c r="S18" s="187">
        <f aca="true" t="shared" si="2" ref="S18:S24">R18/2.6</f>
        <v>67.5</v>
      </c>
      <c r="T18" s="188">
        <f>RANK(S18,S$18:S$24,0)</f>
        <v>1</v>
      </c>
      <c r="U18" s="47"/>
      <c r="V18" s="47"/>
      <c r="W18" s="46">
        <f aca="true" t="shared" si="3" ref="W18:W24">L18+O18+R18</f>
        <v>521</v>
      </c>
      <c r="X18" s="48"/>
      <c r="Y18" s="39">
        <f>ROUND(SUM(M18,P18,S18)/3,3)-IF($U18=1,0.5,IF($U18=2,1.5,0))</f>
        <v>66.795</v>
      </c>
      <c r="Z18" s="49" t="s">
        <v>72</v>
      </c>
    </row>
    <row r="19" spans="1:26" s="12" customFormat="1" ht="36.75" customHeight="1">
      <c r="A19" s="23">
        <v>2</v>
      </c>
      <c r="B19" s="24"/>
      <c r="C19" s="80"/>
      <c r="D19" s="308" t="s">
        <v>224</v>
      </c>
      <c r="E19" s="334" t="s">
        <v>146</v>
      </c>
      <c r="F19" s="309" t="s">
        <v>31</v>
      </c>
      <c r="G19" s="149" t="s">
        <v>147</v>
      </c>
      <c r="H19" s="159" t="s">
        <v>227</v>
      </c>
      <c r="I19" s="52" t="s">
        <v>148</v>
      </c>
      <c r="J19" s="56" t="s">
        <v>149</v>
      </c>
      <c r="K19" s="331" t="s">
        <v>70</v>
      </c>
      <c r="L19" s="186">
        <v>165</v>
      </c>
      <c r="M19" s="187">
        <f t="shared" si="0"/>
        <v>63.46153846153846</v>
      </c>
      <c r="N19" s="188">
        <f aca="true" t="shared" si="4" ref="N19:N24">RANK(M19,M$18:M$24,0)</f>
        <v>2</v>
      </c>
      <c r="O19" s="186">
        <v>170</v>
      </c>
      <c r="P19" s="187">
        <f t="shared" si="1"/>
        <v>65.38461538461539</v>
      </c>
      <c r="Q19" s="188">
        <f aca="true" t="shared" si="5" ref="Q19:Q24">RANK(P19,P$18:P$24,0)</f>
        <v>2</v>
      </c>
      <c r="R19" s="186">
        <v>171.5</v>
      </c>
      <c r="S19" s="187">
        <f t="shared" si="2"/>
        <v>65.96153846153845</v>
      </c>
      <c r="T19" s="188">
        <f aca="true" t="shared" si="6" ref="T19:T24">RANK(S19,S$18:S$24,0)</f>
        <v>2</v>
      </c>
      <c r="U19" s="188">
        <v>1</v>
      </c>
      <c r="V19" s="47"/>
      <c r="W19" s="46">
        <f t="shared" si="3"/>
        <v>506.5</v>
      </c>
      <c r="X19" s="48"/>
      <c r="Y19" s="39">
        <f>ROUND(SUM(M19,P19,S19)/3,3)</f>
        <v>64.936</v>
      </c>
      <c r="Z19" s="49" t="s">
        <v>72</v>
      </c>
    </row>
    <row r="20" spans="1:26" s="12" customFormat="1" ht="36.75" customHeight="1">
      <c r="A20" s="23">
        <v>3</v>
      </c>
      <c r="B20" s="24"/>
      <c r="C20" s="80"/>
      <c r="D20" s="238" t="s">
        <v>207</v>
      </c>
      <c r="E20" s="140"/>
      <c r="F20" s="98" t="s">
        <v>31</v>
      </c>
      <c r="G20" s="152" t="s">
        <v>210</v>
      </c>
      <c r="H20" s="245" t="s">
        <v>211</v>
      </c>
      <c r="I20" s="162" t="s">
        <v>208</v>
      </c>
      <c r="J20" s="162" t="s">
        <v>206</v>
      </c>
      <c r="K20" s="268" t="s">
        <v>209</v>
      </c>
      <c r="L20" s="186">
        <v>165</v>
      </c>
      <c r="M20" s="187">
        <f t="shared" si="0"/>
        <v>63.46153846153846</v>
      </c>
      <c r="N20" s="188">
        <f t="shared" si="4"/>
        <v>2</v>
      </c>
      <c r="O20" s="186">
        <v>168.2</v>
      </c>
      <c r="P20" s="187">
        <f t="shared" si="1"/>
        <v>64.69230769230768</v>
      </c>
      <c r="Q20" s="188">
        <f t="shared" si="5"/>
        <v>3</v>
      </c>
      <c r="R20" s="186">
        <v>167.5</v>
      </c>
      <c r="S20" s="187">
        <f t="shared" si="2"/>
        <v>64.42307692307692</v>
      </c>
      <c r="T20" s="188">
        <f t="shared" si="6"/>
        <v>3</v>
      </c>
      <c r="U20" s="47"/>
      <c r="V20" s="47"/>
      <c r="W20" s="46">
        <f t="shared" si="3"/>
        <v>500.7</v>
      </c>
      <c r="X20" s="48"/>
      <c r="Y20" s="39">
        <f>ROUND(SUM(M20,P20,S20)/3,3)-IF($U20=1,0.5,IF($U20=2,1.5,0))</f>
        <v>64.192</v>
      </c>
      <c r="Z20" s="49" t="s">
        <v>72</v>
      </c>
    </row>
    <row r="21" spans="1:26" s="12" customFormat="1" ht="36.75" customHeight="1">
      <c r="A21" s="23">
        <v>4</v>
      </c>
      <c r="B21" s="24"/>
      <c r="C21" s="80"/>
      <c r="D21" s="131" t="s">
        <v>232</v>
      </c>
      <c r="E21" s="137" t="s">
        <v>159</v>
      </c>
      <c r="F21" s="278" t="s">
        <v>31</v>
      </c>
      <c r="G21" s="236" t="s">
        <v>160</v>
      </c>
      <c r="H21" s="273" t="s">
        <v>161</v>
      </c>
      <c r="I21" s="95" t="s">
        <v>162</v>
      </c>
      <c r="J21" s="164" t="s">
        <v>153</v>
      </c>
      <c r="K21" s="168" t="s">
        <v>163</v>
      </c>
      <c r="L21" s="186">
        <v>164.5</v>
      </c>
      <c r="M21" s="187">
        <f t="shared" si="0"/>
        <v>63.26923076923077</v>
      </c>
      <c r="N21" s="188">
        <f t="shared" si="4"/>
        <v>4</v>
      </c>
      <c r="O21" s="186">
        <v>167.5</v>
      </c>
      <c r="P21" s="187">
        <f t="shared" si="1"/>
        <v>64.42307692307692</v>
      </c>
      <c r="Q21" s="188">
        <f t="shared" si="5"/>
        <v>4</v>
      </c>
      <c r="R21" s="186">
        <v>163.5</v>
      </c>
      <c r="S21" s="187">
        <f t="shared" si="2"/>
        <v>62.88461538461538</v>
      </c>
      <c r="T21" s="188">
        <f t="shared" si="6"/>
        <v>5</v>
      </c>
      <c r="U21" s="188"/>
      <c r="V21" s="188"/>
      <c r="W21" s="186">
        <f t="shared" si="3"/>
        <v>495.5</v>
      </c>
      <c r="X21" s="186"/>
      <c r="Y21" s="187">
        <f>ROUND(SUM(M21,P21,S21)/3,3)-IF($U21=1,0.5,IF($U21=2,1.5,0))</f>
        <v>63.526</v>
      </c>
      <c r="Z21" s="49" t="s">
        <v>72</v>
      </c>
    </row>
    <row r="22" spans="1:26" s="12" customFormat="1" ht="36.75" customHeight="1">
      <c r="A22" s="23">
        <v>5</v>
      </c>
      <c r="B22" s="24"/>
      <c r="C22" s="80"/>
      <c r="D22" s="132" t="s">
        <v>243</v>
      </c>
      <c r="E22" s="2" t="s">
        <v>177</v>
      </c>
      <c r="F22" s="143" t="s">
        <v>31</v>
      </c>
      <c r="G22" s="153" t="s">
        <v>179</v>
      </c>
      <c r="H22" s="124" t="s">
        <v>178</v>
      </c>
      <c r="I22" s="172" t="s">
        <v>180</v>
      </c>
      <c r="J22" s="284" t="s">
        <v>171</v>
      </c>
      <c r="K22" s="172" t="s">
        <v>172</v>
      </c>
      <c r="L22" s="186">
        <v>162</v>
      </c>
      <c r="M22" s="187">
        <f t="shared" si="0"/>
        <v>62.30769230769231</v>
      </c>
      <c r="N22" s="188">
        <f t="shared" si="4"/>
        <v>5</v>
      </c>
      <c r="O22" s="186">
        <v>165.5</v>
      </c>
      <c r="P22" s="187">
        <f t="shared" si="1"/>
        <v>63.65384615384615</v>
      </c>
      <c r="Q22" s="188">
        <f t="shared" si="5"/>
        <v>5</v>
      </c>
      <c r="R22" s="186">
        <v>167.5</v>
      </c>
      <c r="S22" s="187">
        <f t="shared" si="2"/>
        <v>64.42307692307692</v>
      </c>
      <c r="T22" s="188">
        <f t="shared" si="6"/>
        <v>3</v>
      </c>
      <c r="U22" s="188">
        <v>1</v>
      </c>
      <c r="V22" s="47"/>
      <c r="W22" s="46">
        <f t="shared" si="3"/>
        <v>495</v>
      </c>
      <c r="X22" s="48"/>
      <c r="Y22" s="39">
        <f>ROUND(SUM(M22,P22,S22)/3,3)-IF($U22=1,0.5,IF($U22=2,1.5,0))</f>
        <v>62.962</v>
      </c>
      <c r="Z22" s="49" t="s">
        <v>72</v>
      </c>
    </row>
    <row r="23" spans="1:26" s="12" customFormat="1" ht="36.75" customHeight="1">
      <c r="A23" s="23">
        <v>6</v>
      </c>
      <c r="B23" s="24"/>
      <c r="C23" s="80"/>
      <c r="D23" s="43" t="s">
        <v>231</v>
      </c>
      <c r="E23" s="54" t="s">
        <v>229</v>
      </c>
      <c r="F23" s="51" t="s">
        <v>31</v>
      </c>
      <c r="G23" s="87" t="s">
        <v>184</v>
      </c>
      <c r="H23" s="88" t="s">
        <v>186</v>
      </c>
      <c r="I23" s="89" t="s">
        <v>185</v>
      </c>
      <c r="J23" s="56" t="s">
        <v>30</v>
      </c>
      <c r="K23" s="106" t="s">
        <v>111</v>
      </c>
      <c r="L23" s="186">
        <v>155</v>
      </c>
      <c r="M23" s="187">
        <f t="shared" si="0"/>
        <v>59.61538461538461</v>
      </c>
      <c r="N23" s="188">
        <f t="shared" si="4"/>
        <v>6</v>
      </c>
      <c r="O23" s="186">
        <v>152.5</v>
      </c>
      <c r="P23" s="187">
        <f t="shared" si="1"/>
        <v>58.65384615384615</v>
      </c>
      <c r="Q23" s="188">
        <f t="shared" si="5"/>
        <v>6</v>
      </c>
      <c r="R23" s="186">
        <v>144</v>
      </c>
      <c r="S23" s="187">
        <f t="shared" si="2"/>
        <v>55.38461538461538</v>
      </c>
      <c r="T23" s="188">
        <f t="shared" si="6"/>
        <v>7</v>
      </c>
      <c r="U23" s="188">
        <v>1</v>
      </c>
      <c r="V23" s="47"/>
      <c r="W23" s="46">
        <f t="shared" si="3"/>
        <v>451.5</v>
      </c>
      <c r="X23" s="48"/>
      <c r="Y23" s="39">
        <f>ROUND(SUM(M23,P23,S23)/3,3)-IF($U23=1,0.5,IF($U23=2,1.5,0))</f>
        <v>57.385</v>
      </c>
      <c r="Z23" s="49" t="s">
        <v>72</v>
      </c>
    </row>
    <row r="24" spans="1:26" s="12" customFormat="1" ht="36.75" customHeight="1">
      <c r="A24" s="23">
        <v>7</v>
      </c>
      <c r="B24" s="24"/>
      <c r="C24" s="80"/>
      <c r="D24" s="132" t="s">
        <v>223</v>
      </c>
      <c r="E24" s="2" t="s">
        <v>120</v>
      </c>
      <c r="F24" s="143" t="s">
        <v>29</v>
      </c>
      <c r="G24" s="153" t="s">
        <v>124</v>
      </c>
      <c r="H24" s="245" t="s">
        <v>121</v>
      </c>
      <c r="I24" s="163" t="s">
        <v>122</v>
      </c>
      <c r="J24" s="167" t="s">
        <v>123</v>
      </c>
      <c r="K24" s="169" t="s">
        <v>111</v>
      </c>
      <c r="L24" s="186">
        <v>149.5</v>
      </c>
      <c r="M24" s="187">
        <f t="shared" si="0"/>
        <v>57.5</v>
      </c>
      <c r="N24" s="188">
        <f t="shared" si="4"/>
        <v>7</v>
      </c>
      <c r="O24" s="186">
        <v>148</v>
      </c>
      <c r="P24" s="187">
        <f t="shared" si="1"/>
        <v>56.92307692307692</v>
      </c>
      <c r="Q24" s="188">
        <f t="shared" si="5"/>
        <v>7</v>
      </c>
      <c r="R24" s="186">
        <v>148</v>
      </c>
      <c r="S24" s="187">
        <f t="shared" si="2"/>
        <v>56.92307692307692</v>
      </c>
      <c r="T24" s="188">
        <f t="shared" si="6"/>
        <v>6</v>
      </c>
      <c r="U24" s="47"/>
      <c r="V24" s="47"/>
      <c r="W24" s="46">
        <f t="shared" si="3"/>
        <v>445.5</v>
      </c>
      <c r="X24" s="48"/>
      <c r="Y24" s="39">
        <f>ROUND(SUM(M24,P24,S24)/3,3)-IF($U24=1,0.5,IF($U24=2,1.5,0))</f>
        <v>57.115</v>
      </c>
      <c r="Z24" s="49" t="s">
        <v>72</v>
      </c>
    </row>
    <row r="25" spans="11:13" ht="21" customHeight="1">
      <c r="K25" s="25"/>
      <c r="L25" s="26"/>
      <c r="M25" s="25"/>
    </row>
    <row r="26" spans="1:25" ht="42" customHeight="1">
      <c r="A26" s="1"/>
      <c r="B26" s="1"/>
      <c r="C26" s="1"/>
      <c r="D26" s="1" t="s">
        <v>12</v>
      </c>
      <c r="E26" s="1"/>
      <c r="F26" s="1"/>
      <c r="G26" s="1"/>
      <c r="H26" s="1"/>
      <c r="I26" s="1" t="s">
        <v>103</v>
      </c>
      <c r="J26" s="1"/>
      <c r="K26" s="25"/>
      <c r="L26" s="26"/>
      <c r="M26" s="25"/>
      <c r="N26" s="1"/>
      <c r="O26" s="27"/>
      <c r="P26" s="28"/>
      <c r="Q26" s="1"/>
      <c r="R26" s="27"/>
      <c r="S26" s="28"/>
      <c r="T26" s="1"/>
      <c r="U26" s="1"/>
      <c r="V26" s="1"/>
      <c r="W26" s="1"/>
      <c r="X26" s="1"/>
      <c r="Y26" s="28"/>
    </row>
    <row r="27" spans="1:25" ht="42" customHeight="1">
      <c r="A27" s="1"/>
      <c r="B27" s="1"/>
      <c r="C27" s="1"/>
      <c r="D27" s="1" t="s">
        <v>13</v>
      </c>
      <c r="E27" s="1"/>
      <c r="F27" s="1"/>
      <c r="G27" s="1"/>
      <c r="H27" s="1"/>
      <c r="I27" s="1" t="s">
        <v>104</v>
      </c>
      <c r="J27" s="1"/>
      <c r="K27" s="25"/>
      <c r="L27" s="26"/>
      <c r="M27" s="29"/>
      <c r="O27" s="27"/>
      <c r="P27" s="28"/>
      <c r="Q27" s="1"/>
      <c r="R27" s="27"/>
      <c r="S27" s="28"/>
      <c r="T27" s="1"/>
      <c r="U27" s="1"/>
      <c r="V27" s="1"/>
      <c r="W27" s="1"/>
      <c r="X27" s="1"/>
      <c r="Y27" s="28"/>
    </row>
    <row r="28" spans="11:13" ht="12.75">
      <c r="K28" s="25"/>
      <c r="L28" s="26"/>
      <c r="M28" s="25"/>
    </row>
  </sheetData>
  <sheetProtection/>
  <protectedRanges>
    <protectedRange sqref="K24" name="Диапазон1_3_1_1_3_11_1_1_3_1_1_2_3_1_1"/>
  </protectedRanges>
  <mergeCells count="27">
    <mergeCell ref="Y9:Y10"/>
    <mergeCell ref="Z9:Z10"/>
    <mergeCell ref="A11:Z11"/>
    <mergeCell ref="A17:Z17"/>
    <mergeCell ref="O9:Q9"/>
    <mergeCell ref="R9:T9"/>
    <mergeCell ref="U9:U10"/>
    <mergeCell ref="V9:V10"/>
    <mergeCell ref="W9:W10"/>
    <mergeCell ref="X9:X10"/>
    <mergeCell ref="F9:F10"/>
    <mergeCell ref="G9:G10"/>
    <mergeCell ref="H9:H10"/>
    <mergeCell ref="I9:I10"/>
    <mergeCell ref="K9:K10"/>
    <mergeCell ref="L9:N9"/>
    <mergeCell ref="J9:J10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view="pageBreakPreview" zoomScale="65" zoomScaleNormal="50" zoomScaleSheetLayoutView="65" zoomScalePageLayoutView="0" workbookViewId="0" topLeftCell="A2">
      <selection activeCell="A16" sqref="A16"/>
    </sheetView>
  </sheetViews>
  <sheetFormatPr defaultColWidth="9.140625" defaultRowHeight="15"/>
  <cols>
    <col min="1" max="1" width="5.00390625" style="13" customWidth="1"/>
    <col min="2" max="2" width="4.7109375" style="13" hidden="1" customWidth="1"/>
    <col min="3" max="3" width="5.421875" style="13" hidden="1" customWidth="1"/>
    <col min="4" max="4" width="15.00390625" style="13" customWidth="1"/>
    <col min="5" max="5" width="8.7109375" style="13" customWidth="1"/>
    <col min="6" max="6" width="4.8515625" style="13" customWidth="1"/>
    <col min="7" max="7" width="29.28125" style="13" customWidth="1"/>
    <col min="8" max="8" width="8.8515625" style="13" customWidth="1"/>
    <col min="9" max="9" width="15.7109375" style="13" customWidth="1"/>
    <col min="10" max="10" width="14.28125" style="13" hidden="1" customWidth="1"/>
    <col min="11" max="11" width="25.421875" style="13" customWidth="1"/>
    <col min="12" max="12" width="6.7109375" style="37" customWidth="1"/>
    <col min="13" max="13" width="9.8515625" style="38" customWidth="1"/>
    <col min="14" max="14" width="3.7109375" style="13" customWidth="1"/>
    <col min="15" max="15" width="6.8515625" style="37" customWidth="1"/>
    <col min="16" max="16" width="9.8515625" style="38" customWidth="1"/>
    <col min="17" max="17" width="3.7109375" style="13" customWidth="1"/>
    <col min="18" max="18" width="6.8515625" style="37" customWidth="1"/>
    <col min="19" max="19" width="9.57421875" style="38" customWidth="1"/>
    <col min="20" max="20" width="3.7109375" style="13" customWidth="1"/>
    <col min="21" max="22" width="4.8515625" style="13" customWidth="1"/>
    <col min="23" max="23" width="6.7109375" style="13" customWidth="1"/>
    <col min="24" max="24" width="6.7109375" style="13" hidden="1" customWidth="1"/>
    <col min="25" max="25" width="9.7109375" style="38" customWidth="1"/>
    <col min="26" max="26" width="7.421875" style="13" hidden="1" customWidth="1"/>
    <col min="27" max="16384" width="9.140625" style="13" customWidth="1"/>
  </cols>
  <sheetData>
    <row r="1" spans="1:25" s="35" customFormat="1" ht="6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1" customFormat="1" ht="69" customHeight="1">
      <c r="A2" s="343" t="s">
        <v>100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s="11" customFormat="1" ht="15" customHeight="1">
      <c r="A3" s="344" t="s">
        <v>14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</row>
    <row r="4" spans="1:26" s="11" customFormat="1" ht="19.5" customHeight="1">
      <c r="A4" s="345" t="s">
        <v>15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</row>
    <row r="5" spans="1:26" s="11" customFormat="1" ht="21" customHeight="1">
      <c r="A5" s="346" t="s">
        <v>115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</row>
    <row r="6" spans="1:26" ht="18.75" customHeight="1">
      <c r="A6" s="342" t="s">
        <v>288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</row>
    <row r="7" spans="1:26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3" s="11" customFormat="1" ht="12.75">
      <c r="A8" s="3" t="s">
        <v>99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8"/>
      <c r="V8" s="3" t="s">
        <v>101</v>
      </c>
      <c r="W8" s="3"/>
    </row>
    <row r="9" spans="1:26" s="19" customFormat="1" ht="19.5" customHeight="1">
      <c r="A9" s="341" t="s">
        <v>28</v>
      </c>
      <c r="B9" s="347" t="s">
        <v>2</v>
      </c>
      <c r="C9" s="348" t="s">
        <v>3</v>
      </c>
      <c r="D9" s="350" t="s">
        <v>16</v>
      </c>
      <c r="E9" s="350" t="s">
        <v>5</v>
      </c>
      <c r="F9" s="341" t="s">
        <v>6</v>
      </c>
      <c r="G9" s="350" t="s">
        <v>17</v>
      </c>
      <c r="H9" s="350" t="s">
        <v>5</v>
      </c>
      <c r="I9" s="350" t="s">
        <v>8</v>
      </c>
      <c r="J9" s="352" t="s">
        <v>9</v>
      </c>
      <c r="K9" s="350" t="s">
        <v>10</v>
      </c>
      <c r="L9" s="351" t="s">
        <v>77</v>
      </c>
      <c r="M9" s="351"/>
      <c r="N9" s="351"/>
      <c r="O9" s="351" t="s">
        <v>18</v>
      </c>
      <c r="P9" s="351"/>
      <c r="Q9" s="351"/>
      <c r="R9" s="351" t="s">
        <v>19</v>
      </c>
      <c r="S9" s="351"/>
      <c r="T9" s="351"/>
      <c r="U9" s="358" t="s">
        <v>20</v>
      </c>
      <c r="V9" s="348" t="s">
        <v>21</v>
      </c>
      <c r="W9" s="341" t="s">
        <v>22</v>
      </c>
      <c r="X9" s="347" t="s">
        <v>23</v>
      </c>
      <c r="Y9" s="357" t="s">
        <v>24</v>
      </c>
      <c r="Z9" s="357" t="s">
        <v>25</v>
      </c>
    </row>
    <row r="10" spans="1:26" s="19" customFormat="1" ht="39.75" customHeight="1">
      <c r="A10" s="341"/>
      <c r="B10" s="347"/>
      <c r="C10" s="349"/>
      <c r="D10" s="350"/>
      <c r="E10" s="350"/>
      <c r="F10" s="341"/>
      <c r="G10" s="350"/>
      <c r="H10" s="350"/>
      <c r="I10" s="350"/>
      <c r="J10" s="353"/>
      <c r="K10" s="3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359"/>
      <c r="V10" s="349"/>
      <c r="W10" s="341"/>
      <c r="X10" s="347"/>
      <c r="Y10" s="357"/>
      <c r="Z10" s="357"/>
    </row>
    <row r="11" spans="1:26" s="19" customFormat="1" ht="24" customHeight="1">
      <c r="A11" s="354" t="s">
        <v>285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6"/>
    </row>
    <row r="12" spans="1:26" s="12" customFormat="1" ht="36" customHeight="1">
      <c r="A12" s="23">
        <v>1</v>
      </c>
      <c r="B12" s="24"/>
      <c r="C12" s="71"/>
      <c r="D12" s="83" t="s">
        <v>245</v>
      </c>
      <c r="E12" s="50"/>
      <c r="F12" s="84" t="s">
        <v>31</v>
      </c>
      <c r="G12" s="92" t="s">
        <v>142</v>
      </c>
      <c r="H12" s="81" t="s">
        <v>143</v>
      </c>
      <c r="I12" s="58" t="s">
        <v>137</v>
      </c>
      <c r="J12" s="82" t="s">
        <v>138</v>
      </c>
      <c r="K12" s="53" t="s">
        <v>139</v>
      </c>
      <c r="L12" s="46">
        <v>111</v>
      </c>
      <c r="M12" s="39">
        <f>L12/1.7</f>
        <v>65.29411764705883</v>
      </c>
      <c r="N12" s="47">
        <v>1</v>
      </c>
      <c r="O12" s="46">
        <v>109</v>
      </c>
      <c r="P12" s="39">
        <f>O12/1.7</f>
        <v>64.11764705882354</v>
      </c>
      <c r="Q12" s="47">
        <v>1</v>
      </c>
      <c r="R12" s="46">
        <v>108.5</v>
      </c>
      <c r="S12" s="39">
        <f>R12/1.7</f>
        <v>63.82352941176471</v>
      </c>
      <c r="T12" s="47">
        <v>1</v>
      </c>
      <c r="U12" s="47">
        <v>2</v>
      </c>
      <c r="V12" s="47"/>
      <c r="W12" s="46">
        <f>L12+O12+R12</f>
        <v>328.5</v>
      </c>
      <c r="X12" s="48"/>
      <c r="Y12" s="39">
        <f>ROUND(SUM(M12,P12,S12)/3,3)-IF($U12=1,0.5,IF($U12=2,1.5,0))</f>
        <v>62.912000000000006</v>
      </c>
      <c r="Z12" s="49"/>
    </row>
    <row r="13" spans="1:26" s="12" customFormat="1" ht="24.75" customHeight="1">
      <c r="A13" s="354" t="s">
        <v>260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6"/>
    </row>
    <row r="14" spans="1:26" s="12" customFormat="1" ht="39.75" customHeight="1">
      <c r="A14" s="23">
        <v>1</v>
      </c>
      <c r="B14" s="24"/>
      <c r="C14" s="71"/>
      <c r="D14" s="264" t="s">
        <v>270</v>
      </c>
      <c r="E14" s="2" t="s">
        <v>276</v>
      </c>
      <c r="F14" s="261" t="s">
        <v>31</v>
      </c>
      <c r="G14" s="259" t="s">
        <v>170</v>
      </c>
      <c r="H14" s="158" t="s">
        <v>168</v>
      </c>
      <c r="I14" s="118" t="s">
        <v>169</v>
      </c>
      <c r="J14" s="255" t="s">
        <v>275</v>
      </c>
      <c r="K14" s="228" t="s">
        <v>172</v>
      </c>
      <c r="L14" s="46">
        <v>112.5</v>
      </c>
      <c r="M14" s="39">
        <f>L14/1.7</f>
        <v>66.17647058823529</v>
      </c>
      <c r="N14" s="47">
        <f>RANK(M14,M$14:M$16,0)</f>
        <v>1</v>
      </c>
      <c r="O14" s="46">
        <v>107</v>
      </c>
      <c r="P14" s="39">
        <f>O14/1.7</f>
        <v>62.94117647058824</v>
      </c>
      <c r="Q14" s="47">
        <f>RANK(P14,P$14:P$16,0)</f>
        <v>2</v>
      </c>
      <c r="R14" s="46">
        <v>110</v>
      </c>
      <c r="S14" s="39">
        <f>R14/1.7</f>
        <v>64.70588235294117</v>
      </c>
      <c r="T14" s="47">
        <f>RANK(S14,S$14:S$16,0)</f>
        <v>2</v>
      </c>
      <c r="U14" s="47"/>
      <c r="V14" s="47"/>
      <c r="W14" s="46">
        <f>L14+O14+R14</f>
        <v>329.5</v>
      </c>
      <c r="X14" s="48"/>
      <c r="Y14" s="39">
        <f>ROUND(SUM(M14,P14,S14)/3,3)-IF($U14=1,0.5,IF($U14=2,1.5,0))</f>
        <v>64.608</v>
      </c>
      <c r="Z14" s="49"/>
    </row>
    <row r="15" spans="1:26" s="12" customFormat="1" ht="36" customHeight="1">
      <c r="A15" s="23">
        <v>2</v>
      </c>
      <c r="B15" s="24"/>
      <c r="C15" s="71"/>
      <c r="D15" s="60" t="s">
        <v>255</v>
      </c>
      <c r="E15" s="42" t="s">
        <v>272</v>
      </c>
      <c r="F15" s="57" t="s">
        <v>31</v>
      </c>
      <c r="G15" s="77" t="s">
        <v>257</v>
      </c>
      <c r="H15" s="74" t="s">
        <v>256</v>
      </c>
      <c r="I15" s="72" t="s">
        <v>274</v>
      </c>
      <c r="J15" s="75" t="s">
        <v>30</v>
      </c>
      <c r="K15" s="51" t="s">
        <v>145</v>
      </c>
      <c r="L15" s="46">
        <v>105</v>
      </c>
      <c r="M15" s="39">
        <f>L15/1.7</f>
        <v>61.76470588235294</v>
      </c>
      <c r="N15" s="47">
        <f>RANK(M15,M$14:M$16,0)</f>
        <v>3</v>
      </c>
      <c r="O15" s="46">
        <v>108.5</v>
      </c>
      <c r="P15" s="39">
        <f>O15/1.7</f>
        <v>63.82352941176471</v>
      </c>
      <c r="Q15" s="47">
        <f>RANK(P15,P$14:P$16,0)</f>
        <v>1</v>
      </c>
      <c r="R15" s="46">
        <v>110.5</v>
      </c>
      <c r="S15" s="39">
        <f>R15/1.7</f>
        <v>65</v>
      </c>
      <c r="T15" s="47">
        <f>RANK(S15,S$14:S$16,0)</f>
        <v>1</v>
      </c>
      <c r="U15" s="47"/>
      <c r="V15" s="47"/>
      <c r="W15" s="46">
        <f>L15+O15+R15</f>
        <v>324</v>
      </c>
      <c r="X15" s="48"/>
      <c r="Y15" s="39">
        <f>ROUND(SUM(M15,P15,S15)/3,3)-IF($U15=1,0.5,IF($U15=2,1.5,0))</f>
        <v>63.529</v>
      </c>
      <c r="Z15" s="49"/>
    </row>
    <row r="16" spans="1:26" s="12" customFormat="1" ht="46.5" customHeight="1">
      <c r="A16" s="23">
        <v>3</v>
      </c>
      <c r="B16" s="24"/>
      <c r="C16" s="71"/>
      <c r="D16" s="199" t="s">
        <v>246</v>
      </c>
      <c r="E16" s="198" t="s">
        <v>273</v>
      </c>
      <c r="F16" s="197" t="s">
        <v>31</v>
      </c>
      <c r="G16" s="311" t="s">
        <v>144</v>
      </c>
      <c r="H16" s="315" t="s">
        <v>165</v>
      </c>
      <c r="I16" s="313" t="s">
        <v>166</v>
      </c>
      <c r="J16" s="196" t="s">
        <v>167</v>
      </c>
      <c r="K16" s="184" t="s">
        <v>145</v>
      </c>
      <c r="L16" s="46">
        <v>107.5</v>
      </c>
      <c r="M16" s="39">
        <f>L16/1.7</f>
        <v>63.23529411764706</v>
      </c>
      <c r="N16" s="47">
        <f>RANK(M16,M$14:M$16,0)</f>
        <v>2</v>
      </c>
      <c r="O16" s="46">
        <v>105</v>
      </c>
      <c r="P16" s="39">
        <f>O16/1.7</f>
        <v>61.76470588235294</v>
      </c>
      <c r="Q16" s="47">
        <f>RANK(P16,P$14:P$16,0)</f>
        <v>3</v>
      </c>
      <c r="R16" s="46">
        <v>109</v>
      </c>
      <c r="S16" s="39">
        <f>R16/1.7</f>
        <v>64.11764705882354</v>
      </c>
      <c r="T16" s="47">
        <f>RANK(S16,S$14:S$16,0)</f>
        <v>3</v>
      </c>
      <c r="U16" s="47"/>
      <c r="V16" s="47"/>
      <c r="W16" s="46">
        <f>L16+O16+R16</f>
        <v>321.5</v>
      </c>
      <c r="X16" s="48"/>
      <c r="Y16" s="39">
        <f>ROUND(SUM(M16,P16,S16)/3,3)-IF($U16=1,0.5,IF($U16=2,1.5,0))</f>
        <v>63.039</v>
      </c>
      <c r="Z16" s="49"/>
    </row>
    <row r="17" spans="11:13" ht="27" customHeight="1">
      <c r="K17" s="25"/>
      <c r="L17" s="26"/>
      <c r="M17" s="25"/>
    </row>
    <row r="18" spans="1:25" ht="42" customHeight="1">
      <c r="A18" s="1"/>
      <c r="B18" s="1"/>
      <c r="C18" s="1"/>
      <c r="D18" s="1" t="s">
        <v>12</v>
      </c>
      <c r="E18" s="1"/>
      <c r="F18" s="1"/>
      <c r="G18" s="1"/>
      <c r="H18" s="1"/>
      <c r="I18" s="1" t="s">
        <v>103</v>
      </c>
      <c r="J18" s="1"/>
      <c r="K18" s="25"/>
      <c r="L18" s="26"/>
      <c r="M18" s="25"/>
      <c r="N18" s="1"/>
      <c r="O18" s="27"/>
      <c r="P18" s="28"/>
      <c r="Q18" s="1"/>
      <c r="R18" s="27"/>
      <c r="S18" s="28"/>
      <c r="T18" s="1"/>
      <c r="U18" s="1"/>
      <c r="V18" s="1"/>
      <c r="W18" s="1"/>
      <c r="X18" s="1"/>
      <c r="Y18" s="28"/>
    </row>
    <row r="19" spans="1:25" ht="42" customHeight="1">
      <c r="A19" s="1"/>
      <c r="B19" s="1"/>
      <c r="C19" s="1"/>
      <c r="D19" s="1" t="s">
        <v>13</v>
      </c>
      <c r="E19" s="1"/>
      <c r="F19" s="1"/>
      <c r="G19" s="1"/>
      <c r="H19" s="1"/>
      <c r="I19" s="1" t="s">
        <v>104</v>
      </c>
      <c r="J19" s="1"/>
      <c r="K19" s="25"/>
      <c r="L19" s="26"/>
      <c r="M19" s="29"/>
      <c r="O19" s="27"/>
      <c r="P19" s="28"/>
      <c r="Q19" s="1"/>
      <c r="R19" s="27"/>
      <c r="S19" s="28"/>
      <c r="T19" s="1"/>
      <c r="U19" s="1"/>
      <c r="V19" s="1"/>
      <c r="W19" s="1"/>
      <c r="X19" s="1"/>
      <c r="Y19" s="28"/>
    </row>
  </sheetData>
  <sheetProtection/>
  <mergeCells count="27">
    <mergeCell ref="A2:Z2"/>
    <mergeCell ref="A3:Z3"/>
    <mergeCell ref="A4:Z4"/>
    <mergeCell ref="A5:Z5"/>
    <mergeCell ref="A6:Z6"/>
    <mergeCell ref="L9:N9"/>
    <mergeCell ref="Y9:Y10"/>
    <mergeCell ref="A9:A10"/>
    <mergeCell ref="X9:X10"/>
    <mergeCell ref="B9:B10"/>
    <mergeCell ref="C9:C10"/>
    <mergeCell ref="D9:D10"/>
    <mergeCell ref="E9:E10"/>
    <mergeCell ref="F9:F10"/>
    <mergeCell ref="H9:H10"/>
    <mergeCell ref="G9:G10"/>
    <mergeCell ref="K9:K10"/>
    <mergeCell ref="A13:Z13"/>
    <mergeCell ref="A11:Z11"/>
    <mergeCell ref="I9:I10"/>
    <mergeCell ref="J9:J10"/>
    <mergeCell ref="Z9:Z10"/>
    <mergeCell ref="O9:Q9"/>
    <mergeCell ref="R9:T9"/>
    <mergeCell ref="U9:U10"/>
    <mergeCell ref="V9:V10"/>
    <mergeCell ref="W9:W10"/>
  </mergeCells>
  <printOptions/>
  <pageMargins left="0" right="0" top="0" bottom="0" header="0.31496062992125984" footer="0.31496062992125984"/>
  <pageSetup fitToHeight="2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A16"/>
  <sheetViews>
    <sheetView view="pageBreakPreview" zoomScale="85" zoomScaleNormal="80" zoomScaleSheetLayoutView="85" zoomScalePageLayoutView="0" workbookViewId="0" topLeftCell="A4">
      <selection activeCell="K8" sqref="K8:K9"/>
    </sheetView>
  </sheetViews>
  <sheetFormatPr defaultColWidth="8.8515625" defaultRowHeight="15"/>
  <cols>
    <col min="1" max="1" width="3.7109375" style="222" customWidth="1"/>
    <col min="2" max="3" width="0" style="222" hidden="1" customWidth="1"/>
    <col min="4" max="4" width="20.7109375" style="222" customWidth="1"/>
    <col min="5" max="5" width="0" style="222" hidden="1" customWidth="1"/>
    <col min="6" max="6" width="6.140625" style="222" customWidth="1"/>
    <col min="7" max="7" width="30.7109375" style="222" customWidth="1"/>
    <col min="8" max="8" width="0" style="222" hidden="1" customWidth="1"/>
    <col min="9" max="9" width="19.28125" style="222" customWidth="1"/>
    <col min="10" max="10" width="0" style="222" hidden="1" customWidth="1"/>
    <col min="11" max="11" width="27.00390625" style="222" customWidth="1"/>
    <col min="12" max="12" width="8.28125" style="222" customWidth="1"/>
    <col min="13" max="13" width="8.57421875" style="222" customWidth="1"/>
    <col min="14" max="14" width="8.7109375" style="222" customWidth="1"/>
    <col min="15" max="15" width="4.28125" style="222" customWidth="1"/>
    <col min="16" max="16" width="8.00390625" style="222" customWidth="1"/>
    <col min="17" max="17" width="8.140625" style="222" customWidth="1"/>
    <col min="18" max="18" width="11.00390625" style="222" customWidth="1"/>
    <col min="19" max="19" width="4.28125" style="222" customWidth="1"/>
    <col min="20" max="20" width="7.7109375" style="222" customWidth="1"/>
    <col min="21" max="21" width="7.8515625" style="222" customWidth="1"/>
    <col min="22" max="22" width="8.7109375" style="222" customWidth="1"/>
    <col min="23" max="23" width="4.28125" style="222" customWidth="1"/>
    <col min="24" max="24" width="8.8515625" style="222" customWidth="1"/>
    <col min="25" max="25" width="8.7109375" style="222" customWidth="1"/>
    <col min="26" max="26" width="0" style="221" hidden="1" customWidth="1"/>
    <col min="27" max="16384" width="8.8515625" style="222" customWidth="1"/>
  </cols>
  <sheetData>
    <row r="1" spans="1:26" s="11" customFormat="1" ht="39" customHeight="1">
      <c r="A1" s="343" t="s">
        <v>100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s="11" customFormat="1" ht="1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</row>
    <row r="3" spans="1:26" s="11" customFormat="1" ht="19.5" customHeight="1">
      <c r="A3" s="345" t="s">
        <v>15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</row>
    <row r="4" spans="1:26" s="11" customFormat="1" ht="26.25" customHeight="1">
      <c r="A4" s="377" t="s">
        <v>130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</row>
    <row r="5" spans="1:26" s="13" customFormat="1" ht="18.75" customHeight="1">
      <c r="A5" s="367" t="s">
        <v>287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</row>
    <row r="6" spans="1:26" s="13" customFormat="1" ht="18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5" s="11" customFormat="1" ht="12.75">
      <c r="A7" s="3" t="s">
        <v>99</v>
      </c>
      <c r="B7" s="15"/>
      <c r="C7" s="16"/>
      <c r="D7" s="16"/>
      <c r="E7" s="16"/>
      <c r="F7" s="16"/>
      <c r="G7" s="16"/>
      <c r="H7" s="16"/>
      <c r="I7" s="16"/>
      <c r="J7" s="16"/>
      <c r="K7" s="17"/>
      <c r="L7" s="18"/>
      <c r="W7" s="3"/>
      <c r="Y7" s="3" t="s">
        <v>101</v>
      </c>
    </row>
    <row r="8" spans="1:27" ht="19.5" customHeight="1">
      <c r="A8" s="370" t="s">
        <v>28</v>
      </c>
      <c r="B8" s="201"/>
      <c r="C8" s="201"/>
      <c r="D8" s="371" t="s">
        <v>16</v>
      </c>
      <c r="E8" s="370" t="s">
        <v>5</v>
      </c>
      <c r="F8" s="370" t="s">
        <v>6</v>
      </c>
      <c r="G8" s="371" t="s">
        <v>17</v>
      </c>
      <c r="H8" s="371" t="s">
        <v>5</v>
      </c>
      <c r="I8" s="371" t="s">
        <v>8</v>
      </c>
      <c r="J8" s="371" t="s">
        <v>9</v>
      </c>
      <c r="K8" s="371" t="s">
        <v>10</v>
      </c>
      <c r="L8" s="372" t="s">
        <v>77</v>
      </c>
      <c r="M8" s="373"/>
      <c r="N8" s="373"/>
      <c r="O8" s="374"/>
      <c r="P8" s="372" t="s">
        <v>18</v>
      </c>
      <c r="Q8" s="373"/>
      <c r="R8" s="373"/>
      <c r="S8" s="374"/>
      <c r="T8" s="372" t="s">
        <v>19</v>
      </c>
      <c r="U8" s="373"/>
      <c r="V8" s="373"/>
      <c r="W8" s="374"/>
      <c r="X8" s="375" t="s">
        <v>284</v>
      </c>
      <c r="Y8" s="376"/>
      <c r="Z8" s="368" t="s">
        <v>23</v>
      </c>
      <c r="AA8" s="369" t="s">
        <v>24</v>
      </c>
    </row>
    <row r="9" spans="1:27" ht="48" customHeight="1">
      <c r="A9" s="370"/>
      <c r="B9" s="201"/>
      <c r="C9" s="201"/>
      <c r="D9" s="371"/>
      <c r="E9" s="370"/>
      <c r="F9" s="370"/>
      <c r="G9" s="371"/>
      <c r="H9" s="371"/>
      <c r="I9" s="371"/>
      <c r="J9" s="371"/>
      <c r="K9" s="371"/>
      <c r="L9" s="204" t="s">
        <v>283</v>
      </c>
      <c r="M9" s="204" t="s">
        <v>282</v>
      </c>
      <c r="N9" s="202" t="s">
        <v>27</v>
      </c>
      <c r="O9" s="203" t="s">
        <v>28</v>
      </c>
      <c r="P9" s="204" t="s">
        <v>283</v>
      </c>
      <c r="Q9" s="204" t="s">
        <v>282</v>
      </c>
      <c r="R9" s="202" t="s">
        <v>27</v>
      </c>
      <c r="S9" s="203" t="s">
        <v>28</v>
      </c>
      <c r="T9" s="204" t="s">
        <v>283</v>
      </c>
      <c r="U9" s="204" t="s">
        <v>282</v>
      </c>
      <c r="V9" s="202" t="s">
        <v>27</v>
      </c>
      <c r="W9" s="203" t="s">
        <v>28</v>
      </c>
      <c r="X9" s="204" t="s">
        <v>283</v>
      </c>
      <c r="Y9" s="204" t="s">
        <v>282</v>
      </c>
      <c r="Z9" s="368"/>
      <c r="AA9" s="369"/>
    </row>
    <row r="10" spans="1:27" s="212" customFormat="1" ht="39.75" customHeight="1">
      <c r="A10" s="195">
        <v>1</v>
      </c>
      <c r="B10" s="205"/>
      <c r="C10" s="205"/>
      <c r="D10" s="127" t="s">
        <v>215</v>
      </c>
      <c r="E10" s="111" t="s">
        <v>125</v>
      </c>
      <c r="F10" s="112" t="s">
        <v>31</v>
      </c>
      <c r="G10" s="113" t="s">
        <v>129</v>
      </c>
      <c r="H10" s="114" t="s">
        <v>126</v>
      </c>
      <c r="I10" s="115" t="s">
        <v>127</v>
      </c>
      <c r="J10" s="116" t="s">
        <v>128</v>
      </c>
      <c r="K10" s="106" t="s">
        <v>111</v>
      </c>
      <c r="L10" s="206">
        <v>64.5</v>
      </c>
      <c r="M10" s="206">
        <v>67</v>
      </c>
      <c r="N10" s="207">
        <f>(L10+M10)/2</f>
        <v>65.75</v>
      </c>
      <c r="O10" s="208">
        <f>RANK(N10,N$10:N$14,0)</f>
        <v>2</v>
      </c>
      <c r="P10" s="206">
        <v>65</v>
      </c>
      <c r="Q10" s="206">
        <v>67</v>
      </c>
      <c r="R10" s="207">
        <f>(P10+Q10)/2</f>
        <v>66</v>
      </c>
      <c r="S10" s="208">
        <f>RANK(R10,R$10:R$14,0)</f>
        <v>1</v>
      </c>
      <c r="T10" s="206">
        <v>67.75</v>
      </c>
      <c r="U10" s="206">
        <v>70</v>
      </c>
      <c r="V10" s="207">
        <f>(T10+U10)/2</f>
        <v>68.875</v>
      </c>
      <c r="W10" s="208">
        <f>RANK(V10,V$10:V$14,0)</f>
        <v>1</v>
      </c>
      <c r="X10" s="209">
        <f aca="true" t="shared" si="0" ref="X10:Y14">(L10+P10+T10)/3</f>
        <v>65.75</v>
      </c>
      <c r="Y10" s="209">
        <f t="shared" si="0"/>
        <v>68</v>
      </c>
      <c r="Z10" s="210"/>
      <c r="AA10" s="211">
        <f>(X10+Y10)/2</f>
        <v>66.875</v>
      </c>
    </row>
    <row r="11" spans="1:27" s="212" customFormat="1" ht="39.75" customHeight="1">
      <c r="A11" s="195">
        <v>2</v>
      </c>
      <c r="B11" s="205"/>
      <c r="C11" s="205"/>
      <c r="D11" s="127" t="s">
        <v>215</v>
      </c>
      <c r="E11" s="111" t="s">
        <v>125</v>
      </c>
      <c r="F11" s="112" t="s">
        <v>31</v>
      </c>
      <c r="G11" s="102" t="s">
        <v>133</v>
      </c>
      <c r="H11" s="114" t="s">
        <v>131</v>
      </c>
      <c r="I11" s="115" t="s">
        <v>132</v>
      </c>
      <c r="J11" s="116" t="s">
        <v>128</v>
      </c>
      <c r="K11" s="106" t="s">
        <v>111</v>
      </c>
      <c r="L11" s="206">
        <v>65.5</v>
      </c>
      <c r="M11" s="206">
        <v>68</v>
      </c>
      <c r="N11" s="207">
        <f>(L11+M11)/2</f>
        <v>66.75</v>
      </c>
      <c r="O11" s="208">
        <f>RANK(N11,N$10:N$14,0)</f>
        <v>1</v>
      </c>
      <c r="P11" s="206">
        <v>64.5</v>
      </c>
      <c r="Q11" s="206">
        <v>67</v>
      </c>
      <c r="R11" s="207">
        <f>(P11+Q11)/2</f>
        <v>65.75</v>
      </c>
      <c r="S11" s="208">
        <f>RANK(R11,R$10:R$14,0)</f>
        <v>2</v>
      </c>
      <c r="T11" s="206">
        <v>64.25</v>
      </c>
      <c r="U11" s="206">
        <v>69</v>
      </c>
      <c r="V11" s="207">
        <f>(T11+U11)/2</f>
        <v>66.625</v>
      </c>
      <c r="W11" s="208">
        <f>RANK(V11,V$10:V$14,0)</f>
        <v>2</v>
      </c>
      <c r="X11" s="209">
        <f t="shared" si="0"/>
        <v>64.75</v>
      </c>
      <c r="Y11" s="209">
        <f t="shared" si="0"/>
        <v>68</v>
      </c>
      <c r="Z11" s="210"/>
      <c r="AA11" s="211">
        <f>(X11+Y11)/2</f>
        <v>66.375</v>
      </c>
    </row>
    <row r="12" spans="1:27" s="212" customFormat="1" ht="39.75" customHeight="1">
      <c r="A12" s="195">
        <v>3</v>
      </c>
      <c r="B12" s="205"/>
      <c r="C12" s="205"/>
      <c r="D12" s="79" t="s">
        <v>216</v>
      </c>
      <c r="E12" s="100" t="s">
        <v>112</v>
      </c>
      <c r="F12" s="101" t="s">
        <v>29</v>
      </c>
      <c r="G12" s="148" t="s">
        <v>164</v>
      </c>
      <c r="H12" s="103" t="s">
        <v>113</v>
      </c>
      <c r="I12" s="336" t="s">
        <v>114</v>
      </c>
      <c r="J12" s="336" t="s">
        <v>110</v>
      </c>
      <c r="K12" s="167" t="s">
        <v>111</v>
      </c>
      <c r="L12" s="206">
        <v>62.75</v>
      </c>
      <c r="M12" s="206">
        <v>62</v>
      </c>
      <c r="N12" s="207">
        <f>(L12+M12)/2</f>
        <v>62.375</v>
      </c>
      <c r="O12" s="208">
        <f>RANK(N12,N$10:N$14,0)</f>
        <v>3</v>
      </c>
      <c r="P12" s="206">
        <v>62.5</v>
      </c>
      <c r="Q12" s="206">
        <v>64</v>
      </c>
      <c r="R12" s="207">
        <f>(P12+Q12)/2</f>
        <v>63.25</v>
      </c>
      <c r="S12" s="208">
        <f>RANK(R12,R$10:R$14,0)</f>
        <v>3</v>
      </c>
      <c r="T12" s="206">
        <v>64</v>
      </c>
      <c r="U12" s="206">
        <v>66</v>
      </c>
      <c r="V12" s="207">
        <f>(T12+U12)/2</f>
        <v>65</v>
      </c>
      <c r="W12" s="208">
        <f>RANK(V12,V$10:V$14,0)</f>
        <v>3</v>
      </c>
      <c r="X12" s="209">
        <f t="shared" si="0"/>
        <v>63.083333333333336</v>
      </c>
      <c r="Y12" s="209">
        <f t="shared" si="0"/>
        <v>64</v>
      </c>
      <c r="Z12" s="210"/>
      <c r="AA12" s="211">
        <f>(X12+Y12)/2</f>
        <v>63.54166666666667</v>
      </c>
    </row>
    <row r="13" spans="1:27" s="212" customFormat="1" ht="39.75" customHeight="1">
      <c r="A13" s="195">
        <v>4</v>
      </c>
      <c r="B13" s="205"/>
      <c r="C13" s="205"/>
      <c r="D13" s="79" t="s">
        <v>217</v>
      </c>
      <c r="E13" s="2" t="s">
        <v>120</v>
      </c>
      <c r="F13" s="326" t="s">
        <v>31</v>
      </c>
      <c r="G13" s="200" t="s">
        <v>200</v>
      </c>
      <c r="H13" s="154" t="s">
        <v>201</v>
      </c>
      <c r="I13" s="97" t="s">
        <v>114</v>
      </c>
      <c r="J13" s="52" t="s">
        <v>30</v>
      </c>
      <c r="K13" s="331" t="s">
        <v>111</v>
      </c>
      <c r="L13" s="206">
        <v>60.75</v>
      </c>
      <c r="M13" s="206">
        <v>62</v>
      </c>
      <c r="N13" s="207">
        <f>(L13+M13)/2</f>
        <v>61.375</v>
      </c>
      <c r="O13" s="208">
        <f>RANK(N13,N$10:N$14,0)</f>
        <v>4</v>
      </c>
      <c r="P13" s="206">
        <v>61.75</v>
      </c>
      <c r="Q13" s="206">
        <v>62</v>
      </c>
      <c r="R13" s="207">
        <f>(P13+Q13)/2</f>
        <v>61.875</v>
      </c>
      <c r="S13" s="208">
        <f>RANK(R13,R$10:R$14,0)</f>
        <v>4</v>
      </c>
      <c r="T13" s="206">
        <v>62.75</v>
      </c>
      <c r="U13" s="206">
        <v>63</v>
      </c>
      <c r="V13" s="207">
        <f>(T13+U13)/2</f>
        <v>62.875</v>
      </c>
      <c r="W13" s="208">
        <f>RANK(V13,V$10:V$14,0)</f>
        <v>4</v>
      </c>
      <c r="X13" s="209">
        <f t="shared" si="0"/>
        <v>61.75</v>
      </c>
      <c r="Y13" s="209">
        <f t="shared" si="0"/>
        <v>62.333333333333336</v>
      </c>
      <c r="Z13" s="210"/>
      <c r="AA13" s="211">
        <f>(X13+Y13)/2</f>
        <v>62.04166666666667</v>
      </c>
    </row>
    <row r="14" spans="1:27" s="212" customFormat="1" ht="39.75" customHeight="1">
      <c r="A14" s="195">
        <v>5</v>
      </c>
      <c r="B14" s="205"/>
      <c r="C14" s="205"/>
      <c r="D14" s="133" t="s">
        <v>218</v>
      </c>
      <c r="E14" s="139" t="s">
        <v>107</v>
      </c>
      <c r="F14" s="144" t="s">
        <v>31</v>
      </c>
      <c r="G14" s="102" t="s">
        <v>134</v>
      </c>
      <c r="H14" s="95" t="s">
        <v>108</v>
      </c>
      <c r="I14" s="161" t="s">
        <v>109</v>
      </c>
      <c r="J14" s="161" t="s">
        <v>110</v>
      </c>
      <c r="K14" s="168" t="s">
        <v>111</v>
      </c>
      <c r="L14" s="206">
        <v>54.5</v>
      </c>
      <c r="M14" s="206">
        <v>61</v>
      </c>
      <c r="N14" s="207">
        <f>(L14+M14)/2</f>
        <v>57.75</v>
      </c>
      <c r="O14" s="208">
        <f>RANK(N14,N$10:N$14,0)</f>
        <v>5</v>
      </c>
      <c r="P14" s="206">
        <v>55.5</v>
      </c>
      <c r="Q14" s="206">
        <v>59</v>
      </c>
      <c r="R14" s="207">
        <f>(P14+Q14)/2</f>
        <v>57.25</v>
      </c>
      <c r="S14" s="208">
        <f>RANK(R14,R$10:R$14,0)</f>
        <v>5</v>
      </c>
      <c r="T14" s="206">
        <v>55.25</v>
      </c>
      <c r="U14" s="206">
        <v>59</v>
      </c>
      <c r="V14" s="207">
        <f>(T14+U14)/2</f>
        <v>57.125</v>
      </c>
      <c r="W14" s="208">
        <f>RANK(V14,V$10:V$14,0)</f>
        <v>5</v>
      </c>
      <c r="X14" s="209">
        <f t="shared" si="0"/>
        <v>55.083333333333336</v>
      </c>
      <c r="Y14" s="209">
        <f t="shared" si="0"/>
        <v>59.666666666666664</v>
      </c>
      <c r="Z14" s="210"/>
      <c r="AA14" s="211">
        <f>(X14+Y14)/2</f>
        <v>57.375</v>
      </c>
    </row>
    <row r="15" spans="1:27" s="220" customFormat="1" ht="47.25" customHeight="1">
      <c r="A15" s="218"/>
      <c r="B15" s="218"/>
      <c r="C15" s="218"/>
      <c r="D15" s="218" t="s">
        <v>12</v>
      </c>
      <c r="E15" s="218"/>
      <c r="F15" s="218"/>
      <c r="G15" s="218"/>
      <c r="H15" s="214"/>
      <c r="I15" s="213"/>
      <c r="J15" s="214"/>
      <c r="K15" s="215" t="s">
        <v>281</v>
      </c>
      <c r="L15" s="215"/>
      <c r="M15" s="216"/>
      <c r="N15" s="217"/>
      <c r="O15" s="218"/>
      <c r="P15" s="218"/>
      <c r="Q15" s="216"/>
      <c r="R15" s="217"/>
      <c r="S15" s="218"/>
      <c r="T15" s="218"/>
      <c r="U15" s="216"/>
      <c r="V15" s="217"/>
      <c r="W15" s="218"/>
      <c r="X15" s="218"/>
      <c r="Y15" s="218"/>
      <c r="Z15" s="218"/>
      <c r="AA15" s="219"/>
    </row>
    <row r="16" spans="1:27" s="220" customFormat="1" ht="47.25" customHeight="1">
      <c r="A16" s="218"/>
      <c r="B16" s="218"/>
      <c r="C16" s="218"/>
      <c r="D16" s="218" t="s">
        <v>13</v>
      </c>
      <c r="E16" s="218"/>
      <c r="F16" s="218"/>
      <c r="G16" s="218"/>
      <c r="H16" s="214"/>
      <c r="I16" s="213"/>
      <c r="J16" s="214"/>
      <c r="K16" s="215" t="s">
        <v>104</v>
      </c>
      <c r="L16" s="215"/>
      <c r="M16" s="216"/>
      <c r="N16" s="217"/>
      <c r="O16" s="218"/>
      <c r="P16" s="218"/>
      <c r="Q16" s="216"/>
      <c r="R16" s="217"/>
      <c r="S16" s="218"/>
      <c r="T16" s="218"/>
      <c r="U16" s="216"/>
      <c r="V16" s="217"/>
      <c r="W16" s="218"/>
      <c r="X16" s="218"/>
      <c r="Y16" s="218"/>
      <c r="Z16" s="218"/>
      <c r="AA16" s="219"/>
    </row>
  </sheetData>
  <sheetProtection selectLockedCells="1" selectUnlockedCells="1"/>
  <mergeCells count="20">
    <mergeCell ref="A1:Z1"/>
    <mergeCell ref="A2:Z2"/>
    <mergeCell ref="A3:Z3"/>
    <mergeCell ref="A4:Z4"/>
    <mergeCell ref="J8:J9"/>
    <mergeCell ref="K8:K9"/>
    <mergeCell ref="L8:O8"/>
    <mergeCell ref="P8:S8"/>
    <mergeCell ref="T8:W8"/>
    <mergeCell ref="X8:Y8"/>
    <mergeCell ref="A5:Z5"/>
    <mergeCell ref="Z8:Z9"/>
    <mergeCell ref="AA8:AA9"/>
    <mergeCell ref="A8:A9"/>
    <mergeCell ref="D8:D9"/>
    <mergeCell ref="E8:E9"/>
    <mergeCell ref="F8:F9"/>
    <mergeCell ref="G8:G9"/>
    <mergeCell ref="H8:H9"/>
    <mergeCell ref="I8:I9"/>
  </mergeCells>
  <printOptions/>
  <pageMargins left="0.39375" right="0.39375" top="0.39375" bottom="0.39375" header="0.5118055555555555" footer="0.5118055555555555"/>
  <pageSetup fitToHeight="1" fitToWidth="1" horizontalDpi="600" verticalDpi="6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27.8515625" style="0" customWidth="1"/>
    <col min="2" max="2" width="18.00390625" style="0" customWidth="1"/>
    <col min="3" max="3" width="14.140625" style="0" customWidth="1"/>
    <col min="4" max="4" width="25.28125" style="0" customWidth="1"/>
    <col min="5" max="5" width="16.00390625" style="0" customWidth="1"/>
  </cols>
  <sheetData>
    <row r="1" spans="1:5" ht="83.25" customHeight="1">
      <c r="A1" s="378" t="s">
        <v>253</v>
      </c>
      <c r="B1" s="378"/>
      <c r="C1" s="378"/>
      <c r="D1" s="378"/>
      <c r="E1" s="378"/>
    </row>
    <row r="2" spans="1:5" ht="15">
      <c r="A2" s="63"/>
      <c r="B2" s="63"/>
      <c r="C2" s="63"/>
      <c r="D2" s="63"/>
      <c r="E2" s="63"/>
    </row>
    <row r="3" spans="1:5" ht="18">
      <c r="A3" s="64" t="s">
        <v>33</v>
      </c>
      <c r="B3" s="65"/>
      <c r="C3" s="65"/>
      <c r="D3" s="65"/>
      <c r="E3" s="65"/>
    </row>
    <row r="4" spans="1:5" ht="15">
      <c r="A4" s="25" t="s">
        <v>251</v>
      </c>
      <c r="B4" s="65"/>
      <c r="C4" s="65"/>
      <c r="D4" s="66" t="s">
        <v>101</v>
      </c>
      <c r="E4" s="67"/>
    </row>
    <row r="5" spans="1:5" ht="15">
      <c r="A5" s="68" t="s">
        <v>80</v>
      </c>
      <c r="B5" s="68" t="s">
        <v>81</v>
      </c>
      <c r="C5" s="68" t="s">
        <v>82</v>
      </c>
      <c r="D5" s="68" t="s">
        <v>83</v>
      </c>
      <c r="E5" s="68" t="s">
        <v>84</v>
      </c>
    </row>
    <row r="6" spans="1:5" ht="28.5" customHeight="1">
      <c r="A6" s="69" t="s">
        <v>12</v>
      </c>
      <c r="B6" s="69" t="s">
        <v>247</v>
      </c>
      <c r="C6" s="69" t="s">
        <v>85</v>
      </c>
      <c r="D6" s="306" t="s">
        <v>86</v>
      </c>
      <c r="E6" s="312"/>
    </row>
    <row r="7" spans="1:5" ht="28.5" customHeight="1">
      <c r="A7" s="70" t="s">
        <v>92</v>
      </c>
      <c r="B7" s="69" t="s">
        <v>248</v>
      </c>
      <c r="C7" s="69" t="s">
        <v>88</v>
      </c>
      <c r="D7" s="305" t="s">
        <v>96</v>
      </c>
      <c r="E7" s="312"/>
    </row>
    <row r="8" spans="1:5" ht="28.5" customHeight="1">
      <c r="A8" s="69" t="s">
        <v>91</v>
      </c>
      <c r="B8" s="69" t="s">
        <v>97</v>
      </c>
      <c r="C8" s="69" t="s">
        <v>85</v>
      </c>
      <c r="D8" s="305" t="s">
        <v>96</v>
      </c>
      <c r="E8" s="312"/>
    </row>
    <row r="9" spans="1:4" ht="28.5" customHeight="1">
      <c r="A9" s="69" t="s">
        <v>262</v>
      </c>
      <c r="B9" s="307" t="s">
        <v>153</v>
      </c>
      <c r="C9" s="307" t="s">
        <v>263</v>
      </c>
      <c r="D9" s="304" t="s">
        <v>86</v>
      </c>
    </row>
    <row r="10" spans="1:5" ht="28.5" customHeight="1">
      <c r="A10" s="69" t="s">
        <v>89</v>
      </c>
      <c r="B10" s="69" t="s">
        <v>264</v>
      </c>
      <c r="C10" s="69" t="s">
        <v>88</v>
      </c>
      <c r="D10" s="306" t="s">
        <v>86</v>
      </c>
      <c r="E10" s="312"/>
    </row>
    <row r="11" spans="1:5" ht="28.5" customHeight="1">
      <c r="A11" s="69" t="s">
        <v>265</v>
      </c>
      <c r="B11" s="69" t="s">
        <v>156</v>
      </c>
      <c r="C11" s="69" t="s">
        <v>263</v>
      </c>
      <c r="D11" s="306" t="s">
        <v>86</v>
      </c>
      <c r="E11" s="312"/>
    </row>
    <row r="12" spans="1:5" ht="28.5" customHeight="1">
      <c r="A12" s="69" t="s">
        <v>90</v>
      </c>
      <c r="B12" s="69" t="s">
        <v>75</v>
      </c>
      <c r="C12" s="69" t="s">
        <v>87</v>
      </c>
      <c r="D12" s="306" t="s">
        <v>86</v>
      </c>
      <c r="E12" s="312"/>
    </row>
    <row r="13" spans="1:5" ht="28.5" customHeight="1">
      <c r="A13" s="69" t="s">
        <v>267</v>
      </c>
      <c r="B13" s="69" t="s">
        <v>266</v>
      </c>
      <c r="C13" s="69" t="s">
        <v>263</v>
      </c>
      <c r="D13" s="306" t="s">
        <v>86</v>
      </c>
      <c r="E13" s="312"/>
    </row>
    <row r="14" spans="1:5" ht="28.5" customHeight="1">
      <c r="A14" s="69" t="s">
        <v>79</v>
      </c>
      <c r="B14" s="69" t="s">
        <v>249</v>
      </c>
      <c r="C14" s="69" t="s">
        <v>98</v>
      </c>
      <c r="D14" s="306" t="s">
        <v>86</v>
      </c>
      <c r="E14" s="69"/>
    </row>
    <row r="16" spans="1:25" s="13" customFormat="1" ht="42" customHeight="1">
      <c r="A16" s="1" t="s">
        <v>12</v>
      </c>
      <c r="B16" s="1"/>
      <c r="C16" s="1" t="s">
        <v>250</v>
      </c>
      <c r="D16" s="1"/>
      <c r="E16" s="1"/>
      <c r="J16" s="1"/>
      <c r="K16" s="25"/>
      <c r="L16" s="26"/>
      <c r="M16" s="25"/>
      <c r="N16" s="1"/>
      <c r="O16" s="27"/>
      <c r="P16" s="28"/>
      <c r="Q16" s="1"/>
      <c r="R16" s="27"/>
      <c r="S16" s="28"/>
      <c r="T16" s="1"/>
      <c r="U16" s="1"/>
      <c r="V16" s="1"/>
      <c r="W16" s="1"/>
      <c r="X16" s="1"/>
      <c r="Y16" s="28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user1</cp:lastModifiedBy>
  <cp:lastPrinted>2019-07-07T14:36:34Z</cp:lastPrinted>
  <dcterms:created xsi:type="dcterms:W3CDTF">2017-04-06T18:59:51Z</dcterms:created>
  <dcterms:modified xsi:type="dcterms:W3CDTF">2019-07-24T14:53:56Z</dcterms:modified>
  <cp:category/>
  <cp:version/>
  <cp:contentType/>
  <cp:contentStatus/>
</cp:coreProperties>
</file>