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72" windowWidth="21552" windowHeight="7176" tabRatio="906" activeTab="13"/>
  </bookViews>
  <sheets>
    <sheet name="МЛ" sheetId="1" r:id="rId1"/>
    <sheet name="1.3 (Гр D)" sheetId="2" r:id="rId2"/>
    <sheet name="1.3" sheetId="3" r:id="rId3"/>
    <sheet name="2.3" sheetId="4" r:id="rId4"/>
    <sheet name="КП-ЛПпони" sheetId="5" r:id="rId5"/>
    <sheet name="Выбор" sheetId="6" r:id="rId6"/>
    <sheet name="ППдА (д) " sheetId="7" r:id="rId7"/>
    <sheet name="ППдА  (ок)" sheetId="8" r:id="rId8"/>
    <sheet name="КПд (ок)" sheetId="9" r:id="rId9"/>
    <sheet name=" КПд (гр D)" sheetId="10" r:id="rId10"/>
    <sheet name="КПю (гр D)" sheetId="11" r:id="rId11"/>
    <sheet name="КПю (ок)" sheetId="12" r:id="rId12"/>
    <sheet name="МП" sheetId="13" r:id="rId13"/>
    <sheet name="Судейская" sheetId="14" r:id="rId14"/>
  </sheets>
  <definedNames>
    <definedName name="_xlfn.RANK.EQ" hidden="1">#NAME?</definedName>
    <definedName name="_xlnm.Print_Area" localSheetId="2">'1.3'!$A$1:$AA$17</definedName>
  </definedNames>
  <calcPr fullCalcOnLoad="1"/>
</workbook>
</file>

<file path=xl/sharedStrings.xml><?xml version="1.0" encoding="utf-8"?>
<sst xmlns="http://schemas.openxmlformats.org/spreadsheetml/2006/main" count="1756" uniqueCount="474">
  <si>
    <t>Мастер-лист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</si>
  <si>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</si>
  <si>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</si>
  <si>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</si>
  <si>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</si>
  <si>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</si>
  <si>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</si>
  <si>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</si>
  <si>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</si>
  <si>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</si>
  <si>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</si>
  <si>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</si>
  <si>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</si>
  <si>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</si>
  <si>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t xml:space="preserve">выездка </t>
  </si>
  <si>
    <t>Технические результаты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</si>
  <si>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</si>
  <si>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</si>
  <si>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</si>
  <si>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</si>
  <si>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</si>
  <si>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</si>
  <si>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</si>
  <si>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</si>
  <si>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</si>
  <si>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</si>
  <si>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</si>
  <si>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</si>
  <si>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</si>
  <si>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КМС</t>
  </si>
  <si>
    <t>1Ю</t>
  </si>
  <si>
    <t>самостоятельно</t>
  </si>
  <si>
    <t>б/р</t>
  </si>
  <si>
    <t>Хмелев М.</t>
  </si>
  <si>
    <t>Комина М.</t>
  </si>
  <si>
    <t>2Ю</t>
  </si>
  <si>
    <t>009505</t>
  </si>
  <si>
    <t>3Ю</t>
  </si>
  <si>
    <t>МС</t>
  </si>
  <si>
    <t>Езда по выбору</t>
  </si>
  <si>
    <t>Езда</t>
  </si>
  <si>
    <t>Состав судейской:</t>
  </si>
  <si>
    <t xml:space="preserve"> 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</si>
  <si>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</si>
  <si>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</si>
  <si>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</si>
  <si>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</si>
  <si>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</si>
  <si>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</si>
  <si>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</si>
  <si>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</si>
  <si>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</si>
  <si>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</si>
  <si>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</si>
  <si>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</si>
  <si>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</si>
  <si>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</si>
  <si>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</si>
  <si>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</si>
  <si>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</si>
  <si>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</si>
  <si>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</si>
  <si>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</si>
  <si>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</si>
  <si>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</si>
  <si>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</si>
  <si>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</si>
  <si>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</si>
  <si>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</si>
  <si>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</si>
  <si>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</si>
  <si>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</si>
  <si>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</si>
  <si>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</si>
  <si>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</si>
  <si>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</si>
  <si>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</si>
  <si>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</si>
  <si>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</si>
  <si>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</si>
  <si>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</si>
  <si>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</si>
  <si>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</si>
  <si>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</si>
  <si>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</si>
  <si>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</si>
  <si>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</si>
  <si>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</si>
  <si>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</si>
  <si>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</si>
  <si>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</si>
  <si>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</si>
  <si>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</si>
  <si>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</si>
  <si>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Допущен</t>
  </si>
  <si>
    <r>
      <t>ФЛИБУСТЬЕР</t>
    </r>
    <r>
      <rPr>
        <sz val="8"/>
        <rFont val="Verdana"/>
        <family val="2"/>
      </rPr>
      <t>-07, мер., вор., ганн., Ковбой, Гродненская область</t>
    </r>
  </si>
  <si>
    <t>Командный Приз. Дети.</t>
  </si>
  <si>
    <t>ч/в /
Санкт-Петербург</t>
  </si>
  <si>
    <t>Малый Приз</t>
  </si>
  <si>
    <t>ч/в /
Ленинградская область</t>
  </si>
  <si>
    <t>-</t>
  </si>
  <si>
    <t>Н</t>
  </si>
  <si>
    <r>
      <t xml:space="preserve">МОРОЗ </t>
    </r>
    <r>
      <rPr>
        <sz val="8"/>
        <rFont val="Verdana"/>
        <family val="2"/>
      </rPr>
      <t>Екатерина, 2003</t>
    </r>
  </si>
  <si>
    <r>
      <t xml:space="preserve">КОВАЛЕВА </t>
    </r>
    <r>
      <rPr>
        <sz val="8"/>
        <rFont val="Verdana"/>
        <family val="2"/>
      </rPr>
      <t>Ксения, 2003</t>
    </r>
  </si>
  <si>
    <t>000317</t>
  </si>
  <si>
    <t>Дука А.</t>
  </si>
  <si>
    <t>Пелеева Ю.</t>
  </si>
  <si>
    <r>
      <t xml:space="preserve">ВИШНЕВСКАЯ </t>
    </r>
    <r>
      <rPr>
        <sz val="8"/>
        <rFont val="Verdana"/>
        <family val="2"/>
      </rPr>
      <t>Ирина</t>
    </r>
  </si>
  <si>
    <t>КУБОК КСК "ВЕНТА-АРЕНА"</t>
  </si>
  <si>
    <t>Вишневская И.</t>
  </si>
  <si>
    <t>014379</t>
  </si>
  <si>
    <t>009003</t>
  </si>
  <si>
    <t>Ветеринарный врач</t>
  </si>
  <si>
    <t>Румянцева Е. - Санкт-Петербург</t>
  </si>
  <si>
    <t>Должность</t>
  </si>
  <si>
    <t>ФИО</t>
  </si>
  <si>
    <t>Категория</t>
  </si>
  <si>
    <t>Регион</t>
  </si>
  <si>
    <t>Оценка</t>
  </si>
  <si>
    <t>ВК</t>
  </si>
  <si>
    <t>Санкт-Петербург</t>
  </si>
  <si>
    <t>1К</t>
  </si>
  <si>
    <t>Главный секретарь.</t>
  </si>
  <si>
    <t xml:space="preserve">Шеф-стюард </t>
  </si>
  <si>
    <t>Румянцева Е.В.</t>
  </si>
  <si>
    <t xml:space="preserve">Член ГСК </t>
  </si>
  <si>
    <t>Макарова И.В.</t>
  </si>
  <si>
    <t>Ассистент шеф-стюарда</t>
  </si>
  <si>
    <t>Член ГСК, 
Технический делегат</t>
  </si>
  <si>
    <r>
      <t>РАНГО-</t>
    </r>
    <r>
      <rPr>
        <sz val="8"/>
        <rFont val="Verdana"/>
        <family val="2"/>
      </rPr>
      <t>05, мер., сер., уэльск. пони, Стихорст Селебрейшн, Нидерланды</t>
    </r>
  </si>
  <si>
    <t>010481</t>
  </si>
  <si>
    <t>Боброва Д.</t>
  </si>
  <si>
    <t>Калинина О.</t>
  </si>
  <si>
    <t>КСК "Велес" /
Санкт-Петербург</t>
  </si>
  <si>
    <r>
      <t xml:space="preserve">ПУДОВА </t>
    </r>
    <r>
      <rPr>
        <sz val="8"/>
        <rFont val="Verdana"/>
        <family val="2"/>
      </rPr>
      <t>Дарья, 2004</t>
    </r>
  </si>
  <si>
    <t>084404</t>
  </si>
  <si>
    <r>
      <t>ШОКОЛАД-</t>
    </r>
    <r>
      <rPr>
        <sz val="8"/>
        <rFont val="Verdana"/>
        <family val="2"/>
      </rPr>
      <t>06 (144), мер., гнед., клеппер., неизв.</t>
    </r>
  </si>
  <si>
    <t>007187</t>
  </si>
  <si>
    <t>Петроченков А.</t>
  </si>
  <si>
    <t>КСК "Велес" / 
Санкт-Петербург</t>
  </si>
  <si>
    <r>
      <t xml:space="preserve">ЗУЕВА </t>
    </r>
    <r>
      <rPr>
        <sz val="8"/>
        <rFont val="Verdana"/>
        <family val="2"/>
      </rPr>
      <t>Анастасия, 2007</t>
    </r>
  </si>
  <si>
    <t>035805</t>
  </si>
  <si>
    <r>
      <t>ВАРШАВА</t>
    </r>
    <r>
      <rPr>
        <sz val="8"/>
        <rFont val="Verdana"/>
        <family val="2"/>
      </rPr>
      <t>-12, коб., вор., полукр., Возрад, Беларусь</t>
    </r>
  </si>
  <si>
    <t>019377</t>
  </si>
  <si>
    <t>СПб ГБУ СШОР по КС и СП</t>
  </si>
  <si>
    <t>СПб ГБУ СШОР по КС и СП /
Санкт-Петербург</t>
  </si>
  <si>
    <r>
      <t xml:space="preserve">ТЕРЗИЯН </t>
    </r>
    <r>
      <rPr>
        <sz val="8"/>
        <rFont val="Verdana"/>
        <family val="2"/>
      </rPr>
      <t>Екатерина, 2005</t>
    </r>
  </si>
  <si>
    <t>068505</t>
  </si>
  <si>
    <r>
      <t>МАРТЕЛЬ</t>
    </r>
    <r>
      <rPr>
        <sz val="8"/>
        <rFont val="Verdana"/>
        <family val="2"/>
      </rPr>
      <t>-01, мерин, т.-гн. полукр., Вихрь, Россия</t>
    </r>
  </si>
  <si>
    <t>015647</t>
  </si>
  <si>
    <r>
      <t xml:space="preserve">КРАВЧУК </t>
    </r>
    <r>
      <rPr>
        <sz val="8"/>
        <rFont val="Verdana"/>
        <family val="2"/>
      </rPr>
      <t>Александра, 2006</t>
    </r>
  </si>
  <si>
    <t>049906</t>
  </si>
  <si>
    <t>012921</t>
  </si>
  <si>
    <r>
      <t xml:space="preserve">КОРОБЕЙНИКОВА </t>
    </r>
    <r>
      <rPr>
        <sz val="8"/>
        <rFont val="Verdana"/>
        <family val="2"/>
      </rPr>
      <t>Камилла, 2005</t>
    </r>
  </si>
  <si>
    <t>036205</t>
  </si>
  <si>
    <r>
      <t xml:space="preserve">ЕВТЕЕВА </t>
    </r>
    <r>
      <rPr>
        <sz val="8"/>
        <rFont val="Verdana"/>
        <family val="2"/>
      </rPr>
      <t>Кира, 2005</t>
    </r>
  </si>
  <si>
    <t>035905</t>
  </si>
  <si>
    <r>
      <t>ЭНТЕРТЭЙНЕР</t>
    </r>
    <r>
      <rPr>
        <sz val="8"/>
        <rFont val="Verdana"/>
        <family val="2"/>
      </rPr>
      <t>-09, мер., рыж., голл., Танго, Нидерланды</t>
    </r>
  </si>
  <si>
    <t>012922</t>
  </si>
  <si>
    <t>КСК "Вента" /
Ленинградская область</t>
  </si>
  <si>
    <r>
      <t xml:space="preserve">КУЗЬМИНОВА </t>
    </r>
    <r>
      <rPr>
        <sz val="8"/>
        <rFont val="Verdana"/>
        <family val="2"/>
      </rPr>
      <t>Ксения, 2005</t>
    </r>
  </si>
  <si>
    <t>026596</t>
  </si>
  <si>
    <t>011320</t>
  </si>
  <si>
    <t>Арнгольд В.</t>
  </si>
  <si>
    <t>Стуканцева Д.</t>
  </si>
  <si>
    <r>
      <t xml:space="preserve">СИЛЬВЕСТРОВА </t>
    </r>
    <r>
      <rPr>
        <sz val="8"/>
        <rFont val="Verdana"/>
        <family val="2"/>
      </rPr>
      <t>Елизавета, 2005</t>
    </r>
  </si>
  <si>
    <t>036105</t>
  </si>
  <si>
    <r>
      <t xml:space="preserve">БИЧУРИНА </t>
    </r>
    <r>
      <rPr>
        <sz val="8"/>
        <rFont val="Verdana"/>
        <family val="2"/>
      </rPr>
      <t>Алина, 2006</t>
    </r>
  </si>
  <si>
    <t>015006</t>
  </si>
  <si>
    <r>
      <t xml:space="preserve">КУЗНЕЦОВА </t>
    </r>
    <r>
      <rPr>
        <sz val="8"/>
        <rFont val="Verdana"/>
        <family val="2"/>
      </rPr>
      <t>Екатерина</t>
    </r>
  </si>
  <si>
    <t>028485</t>
  </si>
  <si>
    <r>
      <t>ГЕРДА ВАН ДЕ МАРНЕ</t>
    </r>
    <r>
      <rPr>
        <sz val="8"/>
        <rFont val="Verdana"/>
        <family val="2"/>
      </rPr>
      <t>-10, коб., вор., фризская, Maurits, Нидерланды</t>
    </r>
  </si>
  <si>
    <t>010575</t>
  </si>
  <si>
    <t>Тренклер Т.</t>
  </si>
  <si>
    <t>Сапожникова Е.</t>
  </si>
  <si>
    <t>КСК "Факт" /
Санкт-Петербург</t>
  </si>
  <si>
    <r>
      <t xml:space="preserve">СМИРНОВА </t>
    </r>
    <r>
      <rPr>
        <sz val="8"/>
        <rFont val="Verdana"/>
        <family val="2"/>
      </rPr>
      <t>Ксения, 2004</t>
    </r>
  </si>
  <si>
    <t>073804</t>
  </si>
  <si>
    <r>
      <t>ДИВА ЧУДО</t>
    </r>
    <r>
      <rPr>
        <sz val="8"/>
        <rFont val="Verdana"/>
        <family val="2"/>
      </rPr>
      <t>-11, коб., сер., класс пони, Вихрь, ДКСК "Чудо-кони"</t>
    </r>
  </si>
  <si>
    <t>015650</t>
  </si>
  <si>
    <t>СПб ГБУ СШОР по КС и СП / Санкт-Петербург</t>
  </si>
  <si>
    <t>КЦ "Полиэко"/
Санкт-Петербург</t>
  </si>
  <si>
    <t>Всадники на пони. Начинающие</t>
  </si>
  <si>
    <t>КСК "Верево" /
Санкт-Петербург</t>
  </si>
  <si>
    <r>
      <t xml:space="preserve">КУБОК РОО «ФКС СПБ» СРЕДИ ВСАДНИКОВ
НА ЛОШАДЯХ ДО 150 СМ В ХОЛКЕ
</t>
    </r>
    <r>
      <rPr>
        <sz val="12"/>
        <rFont val="Verdana"/>
        <family val="2"/>
      </rPr>
      <t>(высота в холке до 150 см) (для мальчиков и девочек до 13 лет, мальчиков и девочек 12-16 лет)</t>
    </r>
    <r>
      <rPr>
        <b/>
        <sz val="14"/>
        <rFont val="Verdana"/>
        <family val="2"/>
      </rPr>
      <t xml:space="preserve">
</t>
    </r>
    <r>
      <rPr>
        <sz val="14"/>
        <rFont val="Verdana"/>
        <family val="2"/>
      </rPr>
      <t>РЕГИОНАЛЬНЫЕ СОРЕВНОВАНИЯ</t>
    </r>
  </si>
  <si>
    <r>
      <t xml:space="preserve">КУПРИЯНОВ </t>
    </r>
    <r>
      <rPr>
        <sz val="8"/>
        <rFont val="Verdana"/>
        <family val="2"/>
      </rPr>
      <t>Иван, 2003</t>
    </r>
  </si>
  <si>
    <r>
      <t>ИВЕРИЯ</t>
    </r>
    <r>
      <rPr>
        <sz val="8"/>
        <rFont val="Verdana"/>
        <family val="2"/>
      </rPr>
      <t>-04, коб., т.-гнед., латв., Интерте, Латвия</t>
    </r>
  </si>
  <si>
    <t>008128</t>
  </si>
  <si>
    <r>
      <t xml:space="preserve">ГОВОРУХИНА </t>
    </r>
    <r>
      <rPr>
        <sz val="8"/>
        <rFont val="Verdana"/>
        <family val="2"/>
      </rPr>
      <t>Аксана, 2003</t>
    </r>
  </si>
  <si>
    <t>084203</t>
  </si>
  <si>
    <r>
      <t>ФЛИПИАН</t>
    </r>
    <r>
      <rPr>
        <sz val="8"/>
        <rFont val="Verdana"/>
        <family val="2"/>
      </rPr>
      <t>-07, мер., бур., ганн., Покахонтас, КК "Прометей", Ленинградская область</t>
    </r>
  </si>
  <si>
    <t>004036</t>
  </si>
  <si>
    <r>
      <t xml:space="preserve">СТАРИКОВА </t>
    </r>
    <r>
      <rPr>
        <sz val="8"/>
        <rFont val="Verdana"/>
        <family val="2"/>
      </rPr>
      <t>Ольга, 2001</t>
    </r>
  </si>
  <si>
    <t>089001</t>
  </si>
  <si>
    <t>Старикова К.</t>
  </si>
  <si>
    <t>Полякова Д.</t>
  </si>
  <si>
    <t>089203</t>
  </si>
  <si>
    <t>084003</t>
  </si>
  <si>
    <r>
      <t xml:space="preserve">ПАХОМОВА </t>
    </r>
    <r>
      <rPr>
        <sz val="8"/>
        <rFont val="Verdana"/>
        <family val="2"/>
      </rPr>
      <t>Ольга</t>
    </r>
  </si>
  <si>
    <t>021978</t>
  </si>
  <si>
    <r>
      <t>ДЭВИЛИНО</t>
    </r>
    <r>
      <rPr>
        <sz val="8"/>
        <rFont val="Verdana"/>
        <family val="2"/>
      </rPr>
      <t>-04, мер., бур., ганн., Диамонд Хит, Германия</t>
    </r>
  </si>
  <si>
    <t>010118</t>
  </si>
  <si>
    <t>Коганова А.</t>
  </si>
  <si>
    <r>
      <t xml:space="preserve">ГАВРИЧ </t>
    </r>
    <r>
      <rPr>
        <sz val="8"/>
        <rFont val="Verdana"/>
        <family val="2"/>
      </rPr>
      <t>Анна, 1999</t>
    </r>
  </si>
  <si>
    <t>059999</t>
  </si>
  <si>
    <t>Гаврич М.</t>
  </si>
  <si>
    <r>
      <t xml:space="preserve">КУБОК РОО «ФКС СПБ» СРЕДИ ВСАДНИКОВ НА ЛОШАДЯХ ДО 150 СМ В ХОЛКЕ
</t>
    </r>
    <r>
      <rPr>
        <sz val="12"/>
        <rFont val="Verdana"/>
        <family val="2"/>
      </rPr>
      <t>(высота в холке до 150 см) (для мальчиков и девочек до 13 лет, мальчиков и девочек 12-16 лет)
РЕГИОНАЛЬНЫЕ СОРЕВНОВАНИЯ</t>
    </r>
  </si>
  <si>
    <r>
      <t xml:space="preserve">КУБОК САНКТ-ПЕТЕРБУРГА (ГР. D)
</t>
    </r>
    <r>
      <rPr>
        <sz val="14"/>
        <rFont val="Verdana"/>
        <family val="2"/>
      </rPr>
      <t>РЕГИОНАЛЬНЫЕ СОРЕВНОВАНИЯ</t>
    </r>
  </si>
  <si>
    <t>Уровень 1</t>
  </si>
  <si>
    <r>
      <t xml:space="preserve">КУБОК КСК «ВЕНТА-АРЕНА»
</t>
    </r>
    <r>
      <rPr>
        <sz val="14"/>
        <rFont val="Verdana"/>
        <family val="2"/>
      </rPr>
      <t>РЕГИОНАЛЬНЫЕ СОРЕВНОВАНИЯ</t>
    </r>
  </si>
  <si>
    <t>КУБОК РОО «ФКС СПБ» СРЕДИ ВСАДНИКОВ
НА ЛОШАДЯХ ДО 150 СМ В ХОЛКЕ
КУБОК КСК «ВЕНТА-АРЕНА»
КУБОК САНКТ-ПЕТЕРБУРГА (ГР. D)
Региональные соревнования</t>
  </si>
  <si>
    <r>
      <t xml:space="preserve">КУБОК РОО «ФКС СПБ» СРЕДИ ВСАДНИКОВ
НА ЛОШАДЯХ ДО 150 СМ В ХОЛКЕ
КУБОК КСК «ВЕНТА-АРЕНА»
КУБОК САНКТ-ПЕТЕРБУРГА (ГР. D)
</t>
    </r>
    <r>
      <rPr>
        <sz val="12"/>
        <rFont val="Verdana"/>
        <family val="2"/>
      </rPr>
      <t>Региональные соревнования</t>
    </r>
  </si>
  <si>
    <t>Ленинградская область</t>
  </si>
  <si>
    <t>Русинова Е.П.</t>
  </si>
  <si>
    <t>Ассистент старшего судьи</t>
  </si>
  <si>
    <t>Секретарь</t>
  </si>
  <si>
    <t>Волкова А.Д.</t>
  </si>
  <si>
    <t>3К</t>
  </si>
  <si>
    <t>Попова А.А.</t>
  </si>
  <si>
    <t>ВВ ФЕИ</t>
  </si>
  <si>
    <t>Выездка (высота в холке до 150 см) (для мальчиков и девочек до 13 лет, мальчиков и девочек 12-16 лет)
Выездка (среди маьчиков и девоче до 15 лет, юношей и девушек 14-18 лет, мужчин и женщин)</t>
  </si>
  <si>
    <r>
      <t xml:space="preserve">ФЕДОРОВА </t>
    </r>
    <r>
      <rPr>
        <sz val="8"/>
        <rFont val="Verdana"/>
        <family val="2"/>
      </rPr>
      <t>Александра, 2008</t>
    </r>
  </si>
  <si>
    <t>000708</t>
  </si>
  <si>
    <r>
      <t>КУБОК-</t>
    </r>
    <r>
      <rPr>
        <sz val="8"/>
        <rFont val="Verdana"/>
        <family val="2"/>
      </rPr>
      <t>12 (143), мер., вор., класс пони, Умка, Россия</t>
    </r>
  </si>
  <si>
    <t>011767</t>
  </si>
  <si>
    <t>Пердофориди А.</t>
  </si>
  <si>
    <t>Федорова Ю.</t>
  </si>
  <si>
    <t>КСК "Осиновая роща" / Ленинградская область</t>
  </si>
  <si>
    <r>
      <t xml:space="preserve">УСТРОВА </t>
    </r>
    <r>
      <rPr>
        <sz val="8"/>
        <rFont val="Verdana"/>
        <family val="2"/>
      </rPr>
      <t>Мария</t>
    </r>
  </si>
  <si>
    <t>017284</t>
  </si>
  <si>
    <r>
      <t>САНЦИСКО ДЖУНИОР-</t>
    </r>
    <r>
      <rPr>
        <sz val="8"/>
        <rFont val="Verdana"/>
        <family val="2"/>
      </rPr>
      <t>11, мер., вор., немецкая спорт., Санциско, Германия</t>
    </r>
  </si>
  <si>
    <t>011859</t>
  </si>
  <si>
    <t>Устрова М.</t>
  </si>
  <si>
    <t>Огулова Н.</t>
  </si>
  <si>
    <r>
      <t>МЫСЛЬ</t>
    </r>
    <r>
      <rPr>
        <sz val="8"/>
        <rFont val="Verdana"/>
        <family val="2"/>
      </rPr>
      <t>-01 (106), коб., гнед., шетл. пони., Стелс, ЗАО "Прилепский ПКЗ", Тульская обл.</t>
    </r>
  </si>
  <si>
    <t>006267</t>
  </si>
  <si>
    <t>Лихицкая О.</t>
  </si>
  <si>
    <t>Минкевич Л.</t>
  </si>
  <si>
    <t>ЦКСК "Александрова дача" /
Санкт-Петербург</t>
  </si>
  <si>
    <t>002010</t>
  </si>
  <si>
    <r>
      <t xml:space="preserve">СМИРНОВ </t>
    </r>
    <r>
      <rPr>
        <sz val="8"/>
        <rFont val="Verdana"/>
        <family val="2"/>
      </rPr>
      <t>Руслан, 2010</t>
    </r>
  </si>
  <si>
    <t>028203</t>
  </si>
  <si>
    <r>
      <t>КАСПАРОВ-</t>
    </r>
    <r>
      <rPr>
        <sz val="8"/>
        <rFont val="Verdana"/>
        <family val="2"/>
      </rPr>
      <t>08 (127), жер., вор., уэльск. пони, Lemonshill Royal Flight, Голландия</t>
    </r>
  </si>
  <si>
    <t>010561</t>
  </si>
  <si>
    <t>Шевчук Ю.</t>
  </si>
  <si>
    <t>допущен</t>
  </si>
  <si>
    <r>
      <t xml:space="preserve">МАТЮХИНА </t>
    </r>
    <r>
      <rPr>
        <sz val="8"/>
        <rFont val="Verdana"/>
        <family val="2"/>
      </rPr>
      <t>Екатерина, 2010</t>
    </r>
  </si>
  <si>
    <t>034407</t>
  </si>
  <si>
    <r>
      <t xml:space="preserve">БЕЛОВА </t>
    </r>
    <r>
      <rPr>
        <sz val="8"/>
        <rFont val="Verdana"/>
        <family val="2"/>
      </rPr>
      <t>Даниела, 2004</t>
    </r>
  </si>
  <si>
    <r>
      <t xml:space="preserve">ВЕЛЛА-08, </t>
    </r>
    <r>
      <rPr>
        <sz val="8"/>
        <rFont val="Verdana"/>
        <family val="2"/>
      </rPr>
      <t>коб., вор., фриз., неизв., Голландия</t>
    </r>
  </si>
  <si>
    <t>Анисимова Н.</t>
  </si>
  <si>
    <t>012904</t>
  </si>
  <si>
    <t>кв ут</t>
  </si>
  <si>
    <t>003610</t>
  </si>
  <si>
    <r>
      <t>ЛЕДИ ВИНТЕР</t>
    </r>
    <r>
      <rPr>
        <sz val="8"/>
        <rFont val="Verdana"/>
        <family val="2"/>
      </rPr>
      <t>-11 (108), коб., сер., уэл.пони, неизв.</t>
    </r>
  </si>
  <si>
    <t>020593</t>
  </si>
  <si>
    <r>
      <t>БАРИТОН</t>
    </r>
    <r>
      <rPr>
        <sz val="8"/>
        <rFont val="Verdana"/>
        <family val="2"/>
      </rPr>
      <t>-00, жер., т.-рыж., УВП, Тембр, Украина</t>
    </r>
  </si>
  <si>
    <t>000734</t>
  </si>
  <si>
    <t>КСК "Приор" / 
Ленинградская область</t>
  </si>
  <si>
    <r>
      <t>СТЕПАНОВА</t>
    </r>
    <r>
      <rPr>
        <sz val="8"/>
        <rFont val="Verdana"/>
        <family val="2"/>
      </rPr>
      <t xml:space="preserve"> Наталья</t>
    </r>
  </si>
  <si>
    <t>019373</t>
  </si>
  <si>
    <r>
      <t>КУВЕЙТ</t>
    </r>
    <r>
      <rPr>
        <sz val="8"/>
        <rFont val="Verdana"/>
        <family val="2"/>
      </rPr>
      <t>-09,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мер, гнед., спорт пом. Конкорд, а.ф. "Целина"</t>
    </r>
  </si>
  <si>
    <t>008990</t>
  </si>
  <si>
    <t>Степанова Н.</t>
  </si>
  <si>
    <t>Хмелёв М.</t>
  </si>
  <si>
    <t>КСК им Ю.Русаковой / 
Ленинградская область</t>
  </si>
  <si>
    <t>СПб ГБОУ ДОД СДЮСШОР по кс и сп</t>
  </si>
  <si>
    <t>Принцева Ю.</t>
  </si>
  <si>
    <r>
      <t>АМИГО-</t>
    </r>
    <r>
      <rPr>
        <sz val="8"/>
        <rFont val="Verdana"/>
        <family val="2"/>
      </rPr>
      <t>08, мер., гнед., неизв., Алькаро, Самарская область</t>
    </r>
  </si>
  <si>
    <t>009453</t>
  </si>
  <si>
    <t>Симшова В.</t>
  </si>
  <si>
    <r>
      <t>КУУС</t>
    </r>
    <r>
      <rPr>
        <sz val="8"/>
        <rFont val="Verdana"/>
        <family val="2"/>
      </rPr>
      <t xml:space="preserve"> Ева</t>
    </r>
  </si>
  <si>
    <t>Зазулина Е.</t>
  </si>
  <si>
    <t>КСК "Райдер" /
Санкт-Петербург</t>
  </si>
  <si>
    <r>
      <t>КАПКАН</t>
    </r>
    <r>
      <rPr>
        <sz val="8"/>
        <rFont val="Verdana"/>
        <family val="2"/>
      </rPr>
      <t>-06, мер., рыж., трак. помесь, Приход, Ленинградская обл.</t>
    </r>
  </si>
  <si>
    <t>007746</t>
  </si>
  <si>
    <t>Амелин А.</t>
  </si>
  <si>
    <r>
      <t>БОСС</t>
    </r>
    <r>
      <rPr>
        <sz val="8"/>
        <rFont val="Verdana"/>
        <family val="2"/>
      </rPr>
      <t>-10,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польск. тепл., Бисквит, Польша</t>
    </r>
  </si>
  <si>
    <r>
      <t xml:space="preserve">АРНГОЛЬД </t>
    </r>
    <r>
      <rPr>
        <sz val="8"/>
        <rFont val="Verdana"/>
        <family val="2"/>
      </rPr>
      <t>Виктория</t>
    </r>
  </si>
  <si>
    <r>
      <t>ЭЛЕГАНТ</t>
    </r>
    <r>
      <rPr>
        <sz val="8"/>
        <rFont val="Verdana"/>
        <family val="2"/>
      </rPr>
      <t>-01, мер., гнед., ганн., Эпиграф, Россия</t>
    </r>
  </si>
  <si>
    <t>002856</t>
  </si>
  <si>
    <t>Орехов Д.</t>
  </si>
  <si>
    <t>Волкова А.</t>
  </si>
  <si>
    <t>чв/ 
Санкт-Петербург</t>
  </si>
  <si>
    <r>
      <t xml:space="preserve">ШЕКО </t>
    </r>
    <r>
      <rPr>
        <sz val="8"/>
        <color indexed="8"/>
        <rFont val="Verdana"/>
        <family val="2"/>
      </rPr>
      <t>Юлия</t>
    </r>
  </si>
  <si>
    <t>008805</t>
  </si>
  <si>
    <t>016645</t>
  </si>
  <si>
    <t>Аравина Д.</t>
  </si>
  <si>
    <t>Санталова О.</t>
  </si>
  <si>
    <r>
      <t>ПАФОС-</t>
    </r>
    <r>
      <rPr>
        <sz val="8"/>
        <rFont val="Verdana"/>
        <family val="2"/>
      </rPr>
      <t>95,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св.гнед., гунтер, неизв., Россия</t>
    </r>
  </si>
  <si>
    <t>008163</t>
  </si>
  <si>
    <t>Кутова С.</t>
  </si>
  <si>
    <r>
      <t>СЕРГЕЕВА</t>
    </r>
    <r>
      <rPr>
        <sz val="8"/>
        <rFont val="Verdana"/>
        <family val="2"/>
      </rPr>
      <t xml:space="preserve"> София, 2008</t>
    </r>
  </si>
  <si>
    <t>016629</t>
  </si>
  <si>
    <t>Ильина А.</t>
  </si>
  <si>
    <t>002908</t>
  </si>
  <si>
    <r>
      <t xml:space="preserve">КАРДАШИНА </t>
    </r>
    <r>
      <rPr>
        <sz val="8"/>
        <rFont val="Verdana"/>
        <family val="2"/>
      </rPr>
      <t>Алиса</t>
    </r>
  </si>
  <si>
    <t>030496</t>
  </si>
  <si>
    <t>КСК "Райдер"/ 
Санкт-Петербург</t>
  </si>
  <si>
    <t>055897</t>
  </si>
  <si>
    <r>
      <t xml:space="preserve">ЦИРКОВА </t>
    </r>
    <r>
      <rPr>
        <sz val="8"/>
        <rFont val="Verdana"/>
        <family val="2"/>
      </rPr>
      <t>Мария</t>
    </r>
  </si>
  <si>
    <t>034887</t>
  </si>
  <si>
    <t>Слепченко Ю.</t>
  </si>
  <si>
    <t>010476</t>
  </si>
  <si>
    <t>КСК "Талисман"/
Санкт-Петербург</t>
  </si>
  <si>
    <r>
      <t>ХАБРЕНКО</t>
    </r>
    <r>
      <rPr>
        <sz val="8"/>
        <rFont val="Verdana"/>
        <family val="2"/>
      </rPr>
      <t xml:space="preserve"> Варвара, 2008</t>
    </r>
  </si>
  <si>
    <t>017490</t>
  </si>
  <si>
    <t>Андреева М.</t>
  </si>
  <si>
    <t>КСК "Всадник"/
Ленинградская область</t>
  </si>
  <si>
    <r>
      <t>ГЭЛАКСИ Н</t>
    </r>
    <r>
      <rPr>
        <sz val="8"/>
        <rFont val="Verdana"/>
        <family val="2"/>
      </rPr>
      <t>-11, мер., сер., KWPN, Карденто, Нидерланды</t>
    </r>
  </si>
  <si>
    <t>004557</t>
  </si>
  <si>
    <t>ч/в/
Ленинградская область</t>
  </si>
  <si>
    <r>
      <t xml:space="preserve">ЛЕБЕДЕВА </t>
    </r>
    <r>
      <rPr>
        <sz val="8"/>
        <rFont val="Verdana"/>
        <family val="2"/>
      </rPr>
      <t>Ирина</t>
    </r>
  </si>
  <si>
    <t>015170</t>
  </si>
  <si>
    <r>
      <t>КЛИНТОРД II-06,</t>
    </r>
    <r>
      <rPr>
        <sz val="8"/>
        <rFont val="Verdana"/>
        <family val="2"/>
      </rPr>
      <t xml:space="preserve"> жер., сер., голшт., Clinton I, Германия</t>
    </r>
  </si>
  <si>
    <t>Лебедева И.</t>
  </si>
  <si>
    <t>Чебунина О.</t>
  </si>
  <si>
    <t>КК "Форсайд"  /
Ленинградская область</t>
  </si>
  <si>
    <r>
      <t xml:space="preserve">ТВОРОГОВА-КУЗНЕЦОВА </t>
    </r>
    <r>
      <rPr>
        <sz val="8"/>
        <rFont val="Verdana"/>
        <family val="2"/>
      </rPr>
      <t>Полина, 2001</t>
    </r>
  </si>
  <si>
    <t>057801</t>
  </si>
  <si>
    <r>
      <t xml:space="preserve">БЕЛЛА ВИСТА-07, </t>
    </r>
    <r>
      <rPr>
        <sz val="8"/>
        <rFont val="Verdana"/>
        <family val="2"/>
      </rPr>
      <t>коб., вор., трак., Инстербург, Германия</t>
    </r>
  </si>
  <si>
    <t>Русакова М.</t>
  </si>
  <si>
    <r>
      <t xml:space="preserve">КАРАМЫШЕВА </t>
    </r>
    <r>
      <rPr>
        <sz val="8"/>
        <rFont val="Verdana"/>
        <family val="2"/>
      </rPr>
      <t>Светлана</t>
    </r>
  </si>
  <si>
    <t>008782</t>
  </si>
  <si>
    <r>
      <t xml:space="preserve">ОРИНОКО-11, </t>
    </r>
    <r>
      <rPr>
        <sz val="8"/>
        <rFont val="Verdana"/>
        <family val="2"/>
      </rPr>
      <t>мер., вор., УВП, КЗ "Статус", Украина</t>
    </r>
  </si>
  <si>
    <t>018352</t>
  </si>
  <si>
    <t>011831</t>
  </si>
  <si>
    <t>Куцобина В.</t>
  </si>
  <si>
    <t>Карамышева С.</t>
  </si>
  <si>
    <t>008639</t>
  </si>
  <si>
    <r>
      <t xml:space="preserve">РУСУ </t>
    </r>
    <r>
      <rPr>
        <sz val="8"/>
        <rFont val="Verdana"/>
        <family val="2"/>
      </rPr>
      <t>Софья, 2003</t>
    </r>
  </si>
  <si>
    <t>018024</t>
  </si>
  <si>
    <r>
      <t xml:space="preserve">БУРГОМИСТР-11, </t>
    </r>
    <r>
      <rPr>
        <sz val="8"/>
        <rFont val="Verdana"/>
        <family val="2"/>
      </rPr>
      <t>мер., карак., УВП, Генерал, Украина</t>
    </r>
  </si>
  <si>
    <t>017023</t>
  </si>
  <si>
    <t>Русу И.</t>
  </si>
  <si>
    <t>Зюльковская Е.</t>
  </si>
  <si>
    <r>
      <t>КОМАРОВА</t>
    </r>
    <r>
      <rPr>
        <sz val="8"/>
        <rFont val="Verdana"/>
        <family val="2"/>
      </rPr>
      <t xml:space="preserve"> Марианна</t>
    </r>
  </si>
  <si>
    <t>004669</t>
  </si>
  <si>
    <r>
      <t xml:space="preserve">ХОЛЬСТЕН-06, </t>
    </r>
    <r>
      <rPr>
        <sz val="8"/>
        <rFont val="Verdana"/>
        <family val="2"/>
      </rPr>
      <t>мер.,гнед., трак.-латв., Хром, КСК "Регион", ЛО</t>
    </r>
  </si>
  <si>
    <t>006928</t>
  </si>
  <si>
    <t>Комарова М.</t>
  </si>
  <si>
    <t>Волкова М.</t>
  </si>
  <si>
    <t>010725</t>
  </si>
  <si>
    <t>014888</t>
  </si>
  <si>
    <t>010437</t>
  </si>
  <si>
    <t>Морозова Е.</t>
  </si>
  <si>
    <t>Веклич Н.</t>
  </si>
  <si>
    <t>КСК "Комарово"/
Санкт-Петербург</t>
  </si>
  <si>
    <t>010701</t>
  </si>
  <si>
    <t>016519</t>
  </si>
  <si>
    <t>Симонова В.</t>
  </si>
  <si>
    <r>
      <t>РАФАЭЛЬ-04</t>
    </r>
    <r>
      <rPr>
        <sz val="8"/>
        <color indexed="8"/>
        <rFont val="Verdana"/>
        <family val="2"/>
      </rPr>
      <t>, мер., помесь, бур., АН 1183 DAR, Россия</t>
    </r>
  </si>
  <si>
    <r>
      <t xml:space="preserve">ЕЛЕЦКИХ </t>
    </r>
    <r>
      <rPr>
        <sz val="8"/>
        <rFont val="Verdana"/>
        <family val="2"/>
      </rPr>
      <t>Вероника</t>
    </r>
  </si>
  <si>
    <r>
      <t xml:space="preserve">СНАЙПЕР-13, </t>
    </r>
    <r>
      <rPr>
        <sz val="8"/>
        <rFont val="Verdana"/>
        <family val="2"/>
      </rPr>
      <t>мер., гнед., спорт. помесь, Сказочник, СЦК Авантаж</t>
    </r>
  </si>
  <si>
    <t>017110</t>
  </si>
  <si>
    <t>Елецких В.</t>
  </si>
  <si>
    <t>008806</t>
  </si>
  <si>
    <r>
      <t xml:space="preserve">ЗЯБКИН
</t>
    </r>
    <r>
      <rPr>
        <sz val="8"/>
        <rFont val="Verdana"/>
        <family val="2"/>
      </rPr>
      <t>Андрей,2005</t>
    </r>
  </si>
  <si>
    <r>
      <t>ЕВДОКИМОВА</t>
    </r>
    <r>
      <rPr>
        <sz val="8"/>
        <rFont val="Verdana"/>
        <family val="2"/>
      </rPr>
      <t xml:space="preserve"> Милена, 2006</t>
    </r>
  </si>
  <si>
    <r>
      <t xml:space="preserve">МОРОЗОВА </t>
    </r>
    <r>
      <rPr>
        <sz val="8"/>
        <rFont val="Verdana"/>
        <family val="2"/>
      </rPr>
      <t>Евгения</t>
    </r>
  </si>
  <si>
    <r>
      <t xml:space="preserve">СИМОНОВА </t>
    </r>
    <r>
      <rPr>
        <sz val="8"/>
        <rFont val="Verdana"/>
        <family val="2"/>
      </rPr>
      <t>Варвара, 2001</t>
    </r>
  </si>
  <si>
    <r>
      <t xml:space="preserve">ВЕНИДИКТОВА </t>
    </r>
    <r>
      <rPr>
        <sz val="8"/>
        <rFont val="Verdana"/>
        <family val="2"/>
      </rPr>
      <t>Полина</t>
    </r>
  </si>
  <si>
    <t>063400</t>
  </si>
  <si>
    <t>022193</t>
  </si>
  <si>
    <r>
      <t xml:space="preserve">ГЕНЕРАЛОВА </t>
    </r>
    <r>
      <rPr>
        <sz val="8"/>
        <rFont val="Verdana"/>
        <family val="2"/>
      </rPr>
      <t>Мария, 1999</t>
    </r>
  </si>
  <si>
    <t>037399</t>
  </si>
  <si>
    <r>
      <t>ЭМПОРИО АРМАНИ</t>
    </r>
    <r>
      <rPr>
        <sz val="8"/>
        <rFont val="Verdana"/>
        <family val="2"/>
      </rPr>
      <t>-07, мер., гнед., KWPN, неизв., Нидерланды</t>
    </r>
  </si>
  <si>
    <t>010346</t>
  </si>
  <si>
    <t>Генералов П.</t>
  </si>
  <si>
    <r>
      <t xml:space="preserve">КУЦОБИНА </t>
    </r>
    <r>
      <rPr>
        <sz val="8"/>
        <rFont val="Verdana"/>
        <family val="2"/>
      </rPr>
      <t>Виктория</t>
    </r>
  </si>
  <si>
    <t>001393</t>
  </si>
  <si>
    <r>
      <t>СИМФОНИ-</t>
    </r>
    <r>
      <rPr>
        <sz val="8"/>
        <rFont val="Verdana"/>
        <family val="2"/>
      </rPr>
      <t>08, жер., карак., ганн., Сандро Хит, Германия</t>
    </r>
  </si>
  <si>
    <t>011364</t>
  </si>
  <si>
    <r>
      <t>ОРИНОКО-</t>
    </r>
    <r>
      <rPr>
        <sz val="8"/>
        <rFont val="Verdana"/>
        <family val="2"/>
      </rPr>
      <t>11, мер., вор., укр. верх., Орбит, Украина</t>
    </r>
  </si>
  <si>
    <t>ч/в /
 Ленинградская область</t>
  </si>
  <si>
    <t>036296</t>
  </si>
  <si>
    <r>
      <t>ЭЛЬ КАПОНЕ ДЖИ</t>
    </r>
    <r>
      <rPr>
        <sz val="8"/>
        <rFont val="Verdana"/>
        <family val="2"/>
      </rPr>
      <t>-09, мер., гнед., KWPN, Ван Гог, Нидерланды</t>
    </r>
  </si>
  <si>
    <t>011198</t>
  </si>
  <si>
    <t>036396</t>
  </si>
  <si>
    <t>033289</t>
  </si>
  <si>
    <t>Манежная езда ФКС СПб №1.3</t>
  </si>
  <si>
    <t>Стуканцева Д. - 1К - Санкт-Петербург</t>
  </si>
  <si>
    <t>Ахачинский А. - ВК - Санкт-Петербург</t>
  </si>
  <si>
    <t>06 июля 2019</t>
  </si>
  <si>
    <r>
      <t>МЕДЖИК ОФ ДЕСТЕНИ</t>
    </r>
    <r>
      <rPr>
        <sz val="8"/>
        <rFont val="Verdana"/>
        <family val="2"/>
      </rPr>
      <t xml:space="preserve"> -10 (128), кобыла, гн. класс пони, Гипноз, Россия</t>
    </r>
  </si>
  <si>
    <t>Манежная езда ФКС СПб №2.3</t>
  </si>
  <si>
    <r>
      <t>СИММАКОВА</t>
    </r>
    <r>
      <rPr>
        <sz val="8"/>
        <rFont val="Verdana"/>
        <family val="2"/>
      </rPr>
      <t xml:space="preserve"> Алиса, 2010</t>
    </r>
  </si>
  <si>
    <r>
      <t xml:space="preserve">Судьи: </t>
    </r>
    <r>
      <rPr>
        <sz val="10"/>
        <rFont val="Verdana"/>
        <family val="2"/>
      </rPr>
      <t xml:space="preserve"> Н - Русинова Е. - ВК - Ленинградская область, </t>
    </r>
    <r>
      <rPr>
        <b/>
        <sz val="10"/>
        <rFont val="Verdana"/>
        <family val="2"/>
      </rPr>
      <t>С - Ахачинский А. - ВК - Санкт-Петербург</t>
    </r>
    <r>
      <rPr>
        <sz val="10"/>
        <rFont val="Verdana"/>
        <family val="2"/>
      </rPr>
      <t>, М - Хмелев М. - 1К - Санкт-Петербург</t>
    </r>
  </si>
  <si>
    <r>
      <t xml:space="preserve">КУБОК САНКТ-ПЕТЕРБУРГА (ГР. D)
</t>
    </r>
    <r>
      <rPr>
        <sz val="12"/>
        <rFont val="Verdana"/>
        <family val="2"/>
      </rPr>
      <t xml:space="preserve">
РЕГИОНАЛЬНЫЕ СОРЕВНОВАНИЯ</t>
    </r>
  </si>
  <si>
    <t>025007</t>
  </si>
  <si>
    <r>
      <t xml:space="preserve">ПОЛЯКОВА </t>
    </r>
    <r>
      <rPr>
        <sz val="8"/>
        <rFont val="Verdana"/>
        <family val="2"/>
      </rPr>
      <t>Дарья</t>
    </r>
  </si>
  <si>
    <r>
      <t xml:space="preserve">КАПАБЛАНКА-13, </t>
    </r>
    <r>
      <rPr>
        <sz val="8"/>
        <rFont val="Verdana"/>
        <family val="2"/>
      </rPr>
      <t>коб, рыж, полукр, Клондайк, Санкт-Петербург</t>
    </r>
  </si>
  <si>
    <t>017351</t>
  </si>
  <si>
    <t>СПб ГБОУ ДОД СДЮСШОР по кс и сп/ Санкт-Петербург</t>
  </si>
  <si>
    <r>
      <t xml:space="preserve">ЕРШОВА </t>
    </r>
    <r>
      <rPr>
        <sz val="8"/>
        <rFont val="Verdana"/>
        <family val="2"/>
      </rPr>
      <t>Ксения</t>
    </r>
  </si>
  <si>
    <r>
      <t xml:space="preserve">ОСТЕРИЯ-09, </t>
    </r>
    <r>
      <rPr>
        <sz val="8"/>
        <rFont val="Verdana"/>
        <family val="2"/>
      </rPr>
      <t>коб., т.-гнед., полукров.,  Сандр, Украина</t>
    </r>
  </si>
  <si>
    <t>011641</t>
  </si>
  <si>
    <r>
      <t>ФЛЕР</t>
    </r>
    <r>
      <rPr>
        <sz val="8"/>
        <rFont val="Verdana"/>
        <family val="2"/>
      </rPr>
      <t>-10,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т.-гнед., пони, Нидерланды</t>
    </r>
  </si>
  <si>
    <t>015651</t>
  </si>
  <si>
    <r>
      <t>ВАНКУВЕР</t>
    </r>
    <r>
      <rPr>
        <sz val="8"/>
        <rFont val="Verdana"/>
        <family val="2"/>
      </rPr>
      <t>-02, мер, т.-гнед., голл. верх. пони, неизв., Нидерланды</t>
    </r>
  </si>
  <si>
    <t>010584</t>
  </si>
  <si>
    <t>КП П</t>
  </si>
  <si>
    <t>ЛП П</t>
  </si>
  <si>
    <r>
      <t xml:space="preserve">КУБОК РОО «ФКС СПБ» СРЕДИ ВСАДНИКОВ
НА ЛОШАДЯХ ДО 150 СМ В ХОЛКЕ
</t>
    </r>
    <r>
      <rPr>
        <sz val="14"/>
        <rFont val="Verdana"/>
        <family val="2"/>
      </rPr>
      <t>(высота в холке до 150 см) (для мальчиков и девочек до 13 лет, мальчиков и девочек 12-16 лет)
РЕГИОНАЛЬНЫЕ СОРЕВНОВАНИЯ</t>
    </r>
  </si>
  <si>
    <r>
      <t xml:space="preserve">Судьи: </t>
    </r>
    <r>
      <rPr>
        <sz val="10"/>
        <rFont val="Verdana"/>
        <family val="2"/>
      </rPr>
      <t xml:space="preserve"> Н - Макарова И - 1К -  Ленинградская область, </t>
    </r>
    <r>
      <rPr>
        <b/>
        <sz val="10"/>
        <rFont val="Verdana"/>
        <family val="2"/>
      </rPr>
      <t>С - Ахачинский А. - ВК - Санкт-Петербург</t>
    </r>
    <r>
      <rPr>
        <sz val="10"/>
        <rFont val="Verdana"/>
        <family val="2"/>
      </rPr>
      <t>, М -  Русинова Е. - ВК - Ленинградская область</t>
    </r>
  </si>
  <si>
    <t>Командный Приз. Всадники на пони / Личный Приз. Всадники на пони</t>
  </si>
  <si>
    <t>ПП Ю</t>
  </si>
  <si>
    <t>БП25</t>
  </si>
  <si>
    <t>Предварительный Приз А. Дети.</t>
  </si>
  <si>
    <t>Зачет "Дети"</t>
  </si>
  <si>
    <r>
      <t xml:space="preserve">ЗЛОТНИКОВА </t>
    </r>
    <r>
      <rPr>
        <sz val="8"/>
        <rFont val="Verdana"/>
        <family val="2"/>
      </rPr>
      <t>Татьяна, 2005</t>
    </r>
  </si>
  <si>
    <t>073905</t>
  </si>
  <si>
    <r>
      <t>АЙ ЛАВ Ю</t>
    </r>
    <r>
      <rPr>
        <sz val="8"/>
        <rFont val="Verdana"/>
        <family val="2"/>
      </rPr>
      <t>-08, мер., сер., полукр., Алидар, КК "Щеглово"</t>
    </r>
  </si>
  <si>
    <t>015009</t>
  </si>
  <si>
    <r>
      <t xml:space="preserve">ХОХМАЧ-99, </t>
    </r>
    <r>
      <rPr>
        <sz val="8"/>
        <rFont val="Verdana"/>
        <family val="2"/>
      </rPr>
      <t>мер, рыж, Хардинг, Россия</t>
    </r>
  </si>
  <si>
    <r>
      <t xml:space="preserve">ДЯТЛОВ </t>
    </r>
    <r>
      <rPr>
        <sz val="8"/>
        <rFont val="Verdana"/>
        <family val="2"/>
      </rPr>
      <t>Иван, 2005</t>
    </r>
  </si>
  <si>
    <t>036305</t>
  </si>
  <si>
    <r>
      <t>САНКТ-ПЕТЕРБУРГ</t>
    </r>
    <r>
      <rPr>
        <sz val="8"/>
        <rFont val="Verdana"/>
        <family val="2"/>
      </rPr>
      <t>-98,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трак., Пикет, кф Зевс</t>
    </r>
  </si>
  <si>
    <t>000295</t>
  </si>
  <si>
    <r>
      <t xml:space="preserve">МАГРЕЙ-12, </t>
    </r>
    <r>
      <rPr>
        <sz val="8"/>
        <rFont val="Verdana"/>
        <family val="2"/>
      </rPr>
      <t>мер, сер. полукр., Гетман, Россия</t>
    </r>
  </si>
  <si>
    <r>
      <t xml:space="preserve">МЕДЖИК ОФ ДЕСТЕНИ -10 (128), </t>
    </r>
    <r>
      <rPr>
        <sz val="8"/>
        <rFont val="Verdana"/>
        <family val="2"/>
      </rPr>
      <t>кобыла, гн. класс пони, Гипноз, Россия</t>
    </r>
  </si>
  <si>
    <r>
      <t>АЛЬБАТРОС</t>
    </r>
    <r>
      <rPr>
        <sz val="8"/>
        <rFont val="Verdana"/>
        <family val="2"/>
      </rPr>
      <t>-96, мер., вор., рус. верх., Аю Даг, Старожиловский к/з</t>
    </r>
  </si>
  <si>
    <t>д</t>
  </si>
  <si>
    <r>
      <t xml:space="preserve">СЕРГЕЕНКО </t>
    </r>
    <r>
      <rPr>
        <sz val="8"/>
        <rFont val="Verdana"/>
        <family val="2"/>
      </rPr>
      <t>Мария, 2005</t>
    </r>
  </si>
  <si>
    <r>
      <t>ЛУКИНА</t>
    </r>
    <r>
      <rPr>
        <sz val="8"/>
        <rFont val="Verdana"/>
        <family val="2"/>
      </rPr>
      <t xml:space="preserve"> Варвара, 2005</t>
    </r>
  </si>
  <si>
    <t>054105</t>
  </si>
  <si>
    <t>071705</t>
  </si>
  <si>
    <r>
      <t>КУДРЯВЦЕВ</t>
    </r>
    <r>
      <rPr>
        <sz val="8"/>
        <rFont val="Verdana"/>
        <family val="2"/>
      </rPr>
      <t xml:space="preserve"> Евгений, 2005</t>
    </r>
  </si>
  <si>
    <t>045505</t>
  </si>
  <si>
    <r>
      <t>ВАСИЛЕВСКАЯ</t>
    </r>
    <r>
      <rPr>
        <sz val="8"/>
        <rFont val="Verdana"/>
        <family val="2"/>
      </rPr>
      <t xml:space="preserve"> Кристина, 2006</t>
    </r>
  </si>
  <si>
    <t>045406</t>
  </si>
  <si>
    <t>ок</t>
  </si>
  <si>
    <t>гр D</t>
  </si>
  <si>
    <t>КСК "Эфа" / 
Санкт-Петербург</t>
  </si>
  <si>
    <r>
      <t>МАХИЛЕВА</t>
    </r>
    <r>
      <rPr>
        <sz val="8"/>
        <rFont val="Verdana"/>
        <family val="2"/>
      </rPr>
      <t xml:space="preserve"> Арина, 2006</t>
    </r>
  </si>
  <si>
    <t>028606</t>
  </si>
  <si>
    <r>
      <t>РОК Н РОЛЛ</t>
    </r>
    <r>
      <rPr>
        <sz val="8"/>
        <rFont val="Verdana"/>
        <family val="2"/>
      </rPr>
      <t>-05,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вестф., Роман Натуре, Германия</t>
    </r>
  </si>
  <si>
    <t>010521</t>
  </si>
  <si>
    <r>
      <rPr>
        <b/>
        <sz val="8"/>
        <rFont val="Verdana"/>
        <family val="2"/>
      </rPr>
      <t xml:space="preserve">МАЙОР </t>
    </r>
    <r>
      <rPr>
        <sz val="8"/>
        <rFont val="Verdana"/>
        <family val="2"/>
      </rPr>
      <t>София, 2010</t>
    </r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</si>
  <si>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</t>
    </r>
    <r>
      <rPr>
        <b/>
        <sz val="10"/>
        <rFont val="Verdana"/>
        <family val="2"/>
      </rPr>
      <t>С - Русинова Е. - ВК - Ленинградская область</t>
    </r>
    <r>
      <rPr>
        <sz val="10"/>
        <rFont val="Verdana"/>
        <family val="2"/>
      </rPr>
      <t>, М -  Макарова И - 1К -  Ленинградская область</t>
    </r>
  </si>
  <si>
    <t>06 июля 2019 г.</t>
  </si>
  <si>
    <t>Ружинская Е. Ю.</t>
  </si>
  <si>
    <t>Стуканцева Д.С.</t>
  </si>
  <si>
    <t>Ахачинский А. А.</t>
  </si>
  <si>
    <t>Хмелев М.В.</t>
  </si>
  <si>
    <t>Читчик</t>
  </si>
  <si>
    <r>
      <t xml:space="preserve">Алсуфьева </t>
    </r>
    <r>
      <rPr>
        <sz val="8"/>
        <rFont val="Verdana"/>
        <family val="2"/>
      </rPr>
      <t>Варвара, 2005</t>
    </r>
  </si>
  <si>
    <t>КСК "Петростиль" /
Ленинградская область</t>
  </si>
  <si>
    <t>Богомолова М.</t>
  </si>
  <si>
    <t>БК</t>
  </si>
  <si>
    <t>058905</t>
  </si>
  <si>
    <t>КСК "Приор" / 
Санкт-Петербург</t>
  </si>
  <si>
    <r>
      <t>БОСКО-13, жер</t>
    </r>
    <r>
      <rPr>
        <sz val="8"/>
        <rFont val="Verdana"/>
        <family val="2"/>
      </rPr>
      <t>., рыж., трак.,Корвет 9,Пермский край</t>
    </r>
  </si>
  <si>
    <t>Зачет "Открытый класс"</t>
  </si>
  <si>
    <t>КСК "Вента-Арена" / Санкт-Петербург</t>
  </si>
  <si>
    <r>
      <t>ГУБАНОВА</t>
    </r>
    <r>
      <rPr>
        <sz val="8"/>
        <rFont val="Verdana"/>
        <family val="2"/>
      </rPr>
      <t xml:space="preserve"> Мария, 2005</t>
    </r>
  </si>
  <si>
    <r>
      <t xml:space="preserve">ПАРАГВАЙ-09, </t>
    </r>
    <r>
      <rPr>
        <sz val="8"/>
        <rFont val="Verdana"/>
        <family val="2"/>
      </rPr>
      <t>мерин, т.-гн. латв., Посох, Ленинградская обл</t>
    </r>
  </si>
  <si>
    <r>
      <t>ФЕЙТ-04</t>
    </r>
    <r>
      <rPr>
        <sz val="8"/>
        <rFont val="Verdana"/>
        <family val="2"/>
      </rPr>
      <t xml:space="preserve"> (137), коб., вор.-чалая, помесь, Белоруссия</t>
    </r>
  </si>
  <si>
    <t>020594</t>
  </si>
  <si>
    <r>
      <t>ШМУКЛЕР</t>
    </r>
    <r>
      <rPr>
        <sz val="8"/>
        <rFont val="Verdana"/>
        <family val="2"/>
      </rPr>
      <t xml:space="preserve"> Алика, 2004</t>
    </r>
  </si>
  <si>
    <r>
      <t xml:space="preserve">Судьи: </t>
    </r>
    <r>
      <rPr>
        <sz val="10"/>
        <rFont val="Verdana"/>
        <family val="2"/>
      </rPr>
      <t xml:space="preserve"> Н -  Русинова Е. - ВК - Ленинградская область, </t>
    </r>
    <r>
      <rPr>
        <b/>
        <sz val="10"/>
        <rFont val="Verdana"/>
        <family val="2"/>
      </rPr>
      <t>С - Макарова И - 1К -  Ленинградская область</t>
    </r>
    <r>
      <rPr>
        <sz val="10"/>
        <rFont val="Verdana"/>
        <family val="2"/>
      </rPr>
      <t>, М -  Ахачинский А. - ВК - Санкт-Петербург</t>
    </r>
  </si>
  <si>
    <t>Командный Приз. Юноши</t>
  </si>
  <si>
    <r>
      <t>СКАЙВОЛКЕР</t>
    </r>
    <r>
      <rPr>
        <sz val="8"/>
        <rFont val="Verdana"/>
        <family val="2"/>
      </rPr>
      <t>-09, мер., вор., ольд., Стэдингер, Германия</t>
    </r>
  </si>
  <si>
    <r>
      <t>ВИНСЕНТО-</t>
    </r>
    <r>
      <rPr>
        <sz val="8"/>
        <rFont val="Verdana"/>
        <family val="2"/>
      </rPr>
      <t>11, мер., рыж., ганн., Юнайтед, Германия</t>
    </r>
  </si>
  <si>
    <t>022495</t>
  </si>
  <si>
    <r>
      <t xml:space="preserve">Судьи: </t>
    </r>
    <r>
      <rPr>
        <sz val="10"/>
        <rFont val="Verdana"/>
        <family val="2"/>
      </rPr>
      <t xml:space="preserve"> Н -  Ахачинский А. - ВК - Санкт-Петербург, </t>
    </r>
    <r>
      <rPr>
        <b/>
        <sz val="10"/>
        <rFont val="Verdana"/>
        <family val="2"/>
      </rPr>
      <t>С - Макарова И - 1К -  Ленинградская область</t>
    </r>
    <r>
      <rPr>
        <sz val="10"/>
        <rFont val="Verdana"/>
        <family val="2"/>
      </rPr>
      <t>, М - Русинова Е. - ВК - Ленинградская область</t>
    </r>
  </si>
  <si>
    <r>
      <t xml:space="preserve">Судьи: </t>
    </r>
    <r>
      <rPr>
        <sz val="10"/>
        <rFont val="Verdana"/>
        <family val="2"/>
      </rPr>
      <t xml:space="preserve"> Н - Русинова Е. - ВК - Ленинградская область, </t>
    </r>
    <r>
      <rPr>
        <b/>
        <sz val="10"/>
        <rFont val="Verdana"/>
        <family val="2"/>
      </rPr>
      <t>С - Ахачинский А. - ВК - Санкт-Петербург</t>
    </r>
    <r>
      <rPr>
        <sz val="10"/>
        <rFont val="Verdana"/>
        <family val="2"/>
      </rPr>
      <t>, М - Макарова И - 1К -  Ленинградская область</t>
    </r>
  </si>
  <si>
    <r>
      <t xml:space="preserve">АЛСУФЬЕВА </t>
    </r>
    <r>
      <rPr>
        <sz val="8"/>
        <rFont val="Verdana"/>
        <family val="2"/>
      </rPr>
      <t>Варвара, 2005</t>
    </r>
  </si>
  <si>
    <t>34</t>
  </si>
  <si>
    <t>49</t>
  </si>
  <si>
    <t>КСК "Вента-Арена", Санкт-Петербург</t>
  </si>
  <si>
    <t>На оформлен.</t>
  </si>
  <si>
    <t>011704</t>
  </si>
  <si>
    <r>
      <t>АЛСУФЬЕВА</t>
    </r>
    <r>
      <rPr>
        <sz val="8"/>
        <rFont val="Verdana"/>
        <family val="2"/>
      </rPr>
      <t xml:space="preserve"> Варвара, 2005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</si>
</sst>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\$* #,##0.00_);_(\$* \(#,##0.00\);_(\$* \-??_);_(@_)"/>
    <numFmt numFmtId="174" formatCode="&quot;SFr.&quot;\ #,##0;&quot;SFr.&quot;\ \-#,##0"/>
    <numFmt numFmtId="175" formatCode="_ &quot;SFr.&quot;\ * #,##0.00_ ;_ &quot;SFr.&quot;\ * \-#,##0.00_ ;_ &quot;SFr.&quot;\ * &quot;-&quot;??_ ;_ @_ "/>
    <numFmt numFmtId="176" formatCode="_-* #,##0.00&quot;р.&quot;_-;\-* #,##0.00&quot;р.&quot;_-;_-* \-??&quot;р.&quot;_-;_-@_-"/>
    <numFmt numFmtId="177" formatCode="0.000"/>
    <numFmt numFmtId="178" formatCode="0.0"/>
    <numFmt numFmtId="179" formatCode="#,##0.000"/>
    <numFmt numFmtId="180" formatCode="_-* #,##0\ &quot;SFr.&quot;_-;\-* #,##0\ &quot;SFr.&quot;_-;_-* &quot;-&quot;\ &quot;SFr.&quot;_-;_-@_-"/>
    <numFmt numFmtId="181" formatCode="_-* #,##0.00_р_._-;\-* #,##0.00_р_._-;_-* \-??_р_._-;_-@_-"/>
    <numFmt numFmtId="182" formatCode="_(* #,##0.00_);_(* \(#,##0.00\);_(* &quot;-&quot;??_);_(@_)"/>
    <numFmt numFmtId="183" formatCode="000000"/>
    <numFmt numFmtId="184" formatCode="&quot;€&quot;#,##0.00;\-&quot;€&quot;#,##0.00"/>
    <numFmt numFmtId="185" formatCode="_(&quot;$&quot;* #,##0_);_(&quot;$&quot;* \(#,##0\);_(&quot;$&quot;* &quot;-&quot;_);_(@_)"/>
    <numFmt numFmtId="186" formatCode="_(* #,##0_);_(* \(#,##0\);_(* &quot;-&quot;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8"/>
      <name val="Arial Cyr"/>
      <family val="0"/>
    </font>
    <font>
      <i/>
      <sz val="8"/>
      <name val="Verdana"/>
      <family val="2"/>
    </font>
    <font>
      <i/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i/>
      <sz val="9"/>
      <name val="Arial Cyr"/>
      <family val="0"/>
    </font>
    <font>
      <sz val="12"/>
      <name val="Arial"/>
      <family val="2"/>
    </font>
    <font>
      <sz val="11"/>
      <name val="Verdana"/>
      <family val="2"/>
    </font>
    <font>
      <b/>
      <sz val="9"/>
      <color indexed="8"/>
      <name val="Verdana"/>
      <family val="2"/>
    </font>
    <font>
      <b/>
      <i/>
      <sz val="10"/>
      <name val="Verdana"/>
      <family val="2"/>
    </font>
    <font>
      <b/>
      <i/>
      <sz val="24"/>
      <name val="Monotype Corsiva"/>
      <family val="4"/>
    </font>
    <font>
      <sz val="10"/>
      <name val="Times New Roman"/>
      <family val="1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Verdana"/>
      <family val="2"/>
    </font>
    <font>
      <b/>
      <sz val="12"/>
      <name val="Verdana"/>
      <family val="2"/>
    </font>
    <font>
      <sz val="11"/>
      <name val="Times New Roman"/>
      <family val="1"/>
    </font>
    <font>
      <b/>
      <u val="single"/>
      <sz val="14"/>
      <name val="Verdana"/>
      <family val="2"/>
    </font>
    <font>
      <i/>
      <sz val="14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12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50" fillId="32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0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50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50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50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50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50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50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50" fillId="4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3" borderId="0" applyNumberFormat="0" applyBorder="0" applyAlignment="0" applyProtection="0"/>
    <xf numFmtId="0" fontId="50" fillId="50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6" borderId="0" applyNumberFormat="0" applyBorder="0" applyAlignment="0" applyProtection="0"/>
    <xf numFmtId="0" fontId="50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51" fillId="54" borderId="1" applyNumberFormat="0" applyAlignment="0" applyProtection="0"/>
    <xf numFmtId="0" fontId="26" fillId="15" borderId="2" applyNumberFormat="0" applyAlignment="0" applyProtection="0"/>
    <xf numFmtId="0" fontId="26" fillId="15" borderId="2" applyNumberFormat="0" applyAlignment="0" applyProtection="0"/>
    <xf numFmtId="0" fontId="26" fillId="14" borderId="2" applyNumberFormat="0" applyAlignment="0" applyProtection="0"/>
    <xf numFmtId="0" fontId="52" fillId="55" borderId="3" applyNumberFormat="0" applyAlignment="0" applyProtection="0"/>
    <xf numFmtId="0" fontId="27" fillId="56" borderId="4" applyNumberFormat="0" applyAlignment="0" applyProtection="0"/>
    <xf numFmtId="0" fontId="27" fillId="56" borderId="4" applyNumberFormat="0" applyAlignment="0" applyProtection="0"/>
    <xf numFmtId="0" fontId="27" fillId="57" borderId="4" applyNumberFormat="0" applyAlignment="0" applyProtection="0"/>
    <xf numFmtId="0" fontId="53" fillId="55" borderId="1" applyNumberFormat="0" applyAlignment="0" applyProtection="0"/>
    <xf numFmtId="0" fontId="28" fillId="56" borderId="2" applyNumberFormat="0" applyAlignment="0" applyProtection="0"/>
    <xf numFmtId="0" fontId="28" fillId="56" borderId="2" applyNumberFormat="0" applyAlignment="0" applyProtection="0"/>
    <xf numFmtId="0" fontId="28" fillId="5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2" fillId="0" borderId="0" applyFill="0" applyBorder="0" applyAlignment="0" applyProtection="0"/>
    <xf numFmtId="17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6" fontId="2" fillId="0" borderId="0" applyFill="0" applyBorder="0" applyAlignment="0" applyProtection="0"/>
    <xf numFmtId="18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6" fontId="2" fillId="0" borderId="0" applyFill="0" applyBorder="0" applyAlignment="0" applyProtection="0"/>
    <xf numFmtId="18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6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6" fontId="2" fillId="0" borderId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5" fontId="2" fillId="0" borderId="0" applyFill="0" applyBorder="0" applyAlignment="0" applyProtection="0"/>
    <xf numFmtId="173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5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8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172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6" fontId="8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8" fillId="0" borderId="0" applyFill="0" applyBorder="0" applyAlignment="0" applyProtection="0"/>
    <xf numFmtId="172" fontId="2" fillId="0" borderId="0" applyFont="0" applyFill="0" applyBorder="0" applyAlignment="0" applyProtection="0"/>
    <xf numFmtId="176" fontId="8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4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54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55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6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8" fillId="58" borderId="13" applyNumberFormat="0" applyAlignment="0" applyProtection="0"/>
    <xf numFmtId="0" fontId="33" fillId="59" borderId="14" applyNumberFormat="0" applyAlignment="0" applyProtection="0"/>
    <xf numFmtId="0" fontId="33" fillId="59" borderId="14" applyNumberFormat="0" applyAlignment="0" applyProtection="0"/>
    <xf numFmtId="0" fontId="33" fillId="60" borderId="14" applyNumberFormat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1" fillId="6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5" borderId="15" applyNumberFormat="0" applyFont="0" applyAlignment="0" applyProtection="0"/>
    <xf numFmtId="0" fontId="1" fillId="66" borderId="16" applyNumberFormat="0" applyAlignment="0" applyProtection="0"/>
    <xf numFmtId="0" fontId="1" fillId="66" borderId="16" applyNumberFormat="0" applyAlignment="0" applyProtection="0"/>
    <xf numFmtId="0" fontId="2" fillId="66" borderId="16" applyNumberFormat="0" applyAlignment="0" applyProtection="0"/>
    <xf numFmtId="0" fontId="2" fillId="66" borderId="16" applyNumberFormat="0" applyAlignment="0" applyProtection="0"/>
    <xf numFmtId="0" fontId="2" fillId="67" borderId="16" applyNumberFormat="0" applyFont="0" applyAlignment="0" applyProtection="0"/>
    <xf numFmtId="9" fontId="1" fillId="0" borderId="0" applyFont="0" applyFill="0" applyBorder="0" applyAlignment="0" applyProtection="0"/>
    <xf numFmtId="9" fontId="23" fillId="0" borderId="0" applyFill="0" applyBorder="0" applyAlignment="0" applyProtection="0"/>
    <xf numFmtId="0" fontId="63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2" fillId="0" borderId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65" fillId="6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3" fillId="0" borderId="0" xfId="1224" applyFont="1" applyAlignment="1" applyProtection="1">
      <alignment vertical="center"/>
      <protection locked="0"/>
    </xf>
    <xf numFmtId="0" fontId="7" fillId="0" borderId="19" xfId="1221" applyFont="1" applyFill="1" applyBorder="1" applyAlignment="1" applyProtection="1">
      <alignment horizontal="center" vertical="center" wrapText="1"/>
      <protection locked="0"/>
    </xf>
    <xf numFmtId="49" fontId="7" fillId="0" borderId="19" xfId="122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231" applyFont="1" applyAlignment="1" applyProtection="1">
      <alignment vertical="center"/>
      <protection locked="0"/>
    </xf>
    <xf numFmtId="0" fontId="6" fillId="0" borderId="0" xfId="1231" applyFont="1" applyProtection="1">
      <alignment/>
      <protection locked="0"/>
    </xf>
    <xf numFmtId="0" fontId="6" fillId="0" borderId="0" xfId="1231" applyFont="1" applyAlignment="1" applyProtection="1">
      <alignment wrapText="1"/>
      <protection locked="0"/>
    </xf>
    <xf numFmtId="0" fontId="6" fillId="0" borderId="0" xfId="1231" applyFont="1" applyAlignment="1" applyProtection="1">
      <alignment shrinkToFit="1"/>
      <protection locked="0"/>
    </xf>
    <xf numFmtId="0" fontId="6" fillId="69" borderId="19" xfId="1231" applyFont="1" applyFill="1" applyBorder="1" applyAlignment="1" applyProtection="1">
      <alignment horizontal="center" vertical="center" textRotation="90" wrapText="1"/>
      <protection locked="0"/>
    </xf>
    <xf numFmtId="0" fontId="6" fillId="69" borderId="19" xfId="1231" applyFont="1" applyFill="1" applyBorder="1" applyAlignment="1" applyProtection="1">
      <alignment horizontal="center" vertical="center" wrapText="1"/>
      <protection locked="0"/>
    </xf>
    <xf numFmtId="49" fontId="7" fillId="69" borderId="19" xfId="1231" applyNumberFormat="1" applyFont="1" applyFill="1" applyBorder="1" applyAlignment="1" applyProtection="1">
      <alignment horizontal="center" vertical="center"/>
      <protection locked="0"/>
    </xf>
    <xf numFmtId="0" fontId="15" fillId="0" borderId="19" xfId="1231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1239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911">
      <alignment/>
      <protection/>
    </xf>
    <xf numFmtId="0" fontId="9" fillId="0" borderId="0" xfId="1224" applyFont="1" applyAlignment="1" applyProtection="1">
      <alignment vertical="center"/>
      <protection locked="0"/>
    </xf>
    <xf numFmtId="0" fontId="2" fillId="0" borderId="0" xfId="1224" applyFont="1" applyAlignment="1" applyProtection="1">
      <alignment vertical="center"/>
      <protection locked="0"/>
    </xf>
    <xf numFmtId="0" fontId="10" fillId="0" borderId="0" xfId="1224" applyFont="1" applyAlignment="1" applyProtection="1">
      <alignment horizontal="center"/>
      <protection locked="0"/>
    </xf>
    <xf numFmtId="0" fontId="5" fillId="0" borderId="0" xfId="1236" applyFont="1" applyProtection="1">
      <alignment/>
      <protection locked="0"/>
    </xf>
    <xf numFmtId="0" fontId="5" fillId="0" borderId="0" xfId="1236" applyFont="1" applyAlignment="1" applyProtection="1">
      <alignment wrapText="1"/>
      <protection locked="0"/>
    </xf>
    <xf numFmtId="0" fontId="13" fillId="0" borderId="0" xfId="1229" applyFont="1" applyBorder="1" applyAlignment="1" applyProtection="1">
      <alignment horizontal="right" vertical="center"/>
      <protection locked="0"/>
    </xf>
    <xf numFmtId="0" fontId="17" fillId="0" borderId="0" xfId="1236" applyFont="1" applyProtection="1">
      <alignment/>
      <protection locked="0"/>
    </xf>
    <xf numFmtId="0" fontId="5" fillId="69" borderId="19" xfId="1236" applyFont="1" applyFill="1" applyBorder="1" applyAlignment="1" applyProtection="1">
      <alignment horizontal="center" vertical="center" wrapText="1"/>
      <protection locked="0"/>
    </xf>
    <xf numFmtId="0" fontId="18" fillId="0" borderId="0" xfId="1224" applyFont="1" applyAlignment="1" applyProtection="1">
      <alignment vertical="center"/>
      <protection locked="0"/>
    </xf>
    <xf numFmtId="1" fontId="11" fillId="69" borderId="19" xfId="1225" applyNumberFormat="1" applyFont="1" applyFill="1" applyBorder="1" applyAlignment="1" applyProtection="1">
      <alignment horizontal="center" vertical="center" textRotation="90" wrapText="1"/>
      <protection locked="0"/>
    </xf>
    <xf numFmtId="177" fontId="11" fillId="69" borderId="19" xfId="1225" applyNumberFormat="1" applyFont="1" applyFill="1" applyBorder="1" applyAlignment="1" applyProtection="1">
      <alignment horizontal="center" vertical="center" wrapText="1"/>
      <protection locked="0"/>
    </xf>
    <xf numFmtId="0" fontId="11" fillId="69" borderId="19" xfId="1225" applyFont="1" applyFill="1" applyBorder="1" applyAlignment="1" applyProtection="1">
      <alignment horizontal="center" vertical="center" textRotation="90" wrapText="1"/>
      <protection locked="0"/>
    </xf>
    <xf numFmtId="0" fontId="19" fillId="0" borderId="19" xfId="1225" applyFont="1" applyBorder="1" applyAlignment="1" applyProtection="1">
      <alignment horizontal="center" vertical="center" wrapText="1"/>
      <protection locked="0"/>
    </xf>
    <xf numFmtId="0" fontId="3" fillId="0" borderId="19" xfId="1236" applyFont="1" applyFill="1" applyBorder="1" applyAlignment="1" applyProtection="1">
      <alignment horizontal="center" vertical="center"/>
      <protection locked="0"/>
    </xf>
    <xf numFmtId="0" fontId="3" fillId="0" borderId="0" xfId="1224" applyNumberFormat="1" applyFont="1" applyFill="1" applyBorder="1" applyAlignment="1" applyProtection="1">
      <alignment vertical="center"/>
      <protection locked="0"/>
    </xf>
    <xf numFmtId="0" fontId="2" fillId="0" borderId="0" xfId="1224" applyNumberFormat="1" applyFont="1" applyFill="1" applyBorder="1" applyAlignment="1" applyProtection="1">
      <alignment horizontal="center" vertical="center"/>
      <protection locked="0"/>
    </xf>
    <xf numFmtId="1" fontId="3" fillId="0" borderId="0" xfId="1224" applyNumberFormat="1" applyFont="1" applyAlignment="1" applyProtection="1">
      <alignment vertical="center"/>
      <protection locked="0"/>
    </xf>
    <xf numFmtId="177" fontId="3" fillId="0" borderId="0" xfId="1224" applyNumberFormat="1" applyFont="1" applyAlignment="1" applyProtection="1">
      <alignment vertical="center"/>
      <protection locked="0"/>
    </xf>
    <xf numFmtId="0" fontId="2" fillId="0" borderId="0" xfId="1224" applyNumberFormat="1" applyFont="1" applyFill="1" applyBorder="1" applyAlignment="1" applyProtection="1">
      <alignment vertical="center"/>
      <protection locked="0"/>
    </xf>
    <xf numFmtId="0" fontId="16" fillId="0" borderId="0" xfId="1236" applyFont="1" applyAlignment="1" applyProtection="1">
      <alignment vertical="center" wrapText="1"/>
      <protection locked="0"/>
    </xf>
    <xf numFmtId="1" fontId="16" fillId="0" borderId="0" xfId="1236" applyNumberFormat="1" applyFont="1" applyAlignment="1" applyProtection="1">
      <alignment vertical="center" wrapText="1"/>
      <protection locked="0"/>
    </xf>
    <xf numFmtId="177" fontId="22" fillId="0" borderId="0" xfId="1236" applyNumberFormat="1" applyFont="1" applyAlignment="1" applyProtection="1">
      <alignment horizontal="center" vertical="center"/>
      <protection locked="0"/>
    </xf>
    <xf numFmtId="0" fontId="22" fillId="0" borderId="0" xfId="1236" applyFont="1" applyAlignment="1" applyProtection="1">
      <alignment horizontal="center" vertical="center"/>
      <protection locked="0"/>
    </xf>
    <xf numFmtId="1" fontId="22" fillId="0" borderId="0" xfId="1236" applyNumberFormat="1" applyFont="1" applyAlignment="1" applyProtection="1">
      <alignment horizontal="center" vertical="center"/>
      <protection locked="0"/>
    </xf>
    <xf numFmtId="0" fontId="2" fillId="0" borderId="0" xfId="1236" applyAlignment="1" applyProtection="1">
      <alignment vertical="center"/>
      <protection locked="0"/>
    </xf>
    <xf numFmtId="177" fontId="2" fillId="0" borderId="0" xfId="1236" applyNumberFormat="1" applyAlignment="1" applyProtection="1">
      <alignment vertical="center"/>
      <protection locked="0"/>
    </xf>
    <xf numFmtId="1" fontId="2" fillId="0" borderId="0" xfId="1224" applyNumberFormat="1" applyFont="1" applyAlignment="1" applyProtection="1">
      <alignment vertical="center"/>
      <protection locked="0"/>
    </xf>
    <xf numFmtId="177" fontId="2" fillId="0" borderId="0" xfId="1224" applyNumberFormat="1" applyFont="1" applyAlignment="1" applyProtection="1">
      <alignment vertical="center"/>
      <protection locked="0"/>
    </xf>
    <xf numFmtId="177" fontId="21" fillId="0" borderId="19" xfId="1224" applyNumberFormat="1" applyFont="1" applyBorder="1" applyAlignment="1" applyProtection="1">
      <alignment horizontal="center" vertical="center" wrapText="1"/>
      <protection locked="0"/>
    </xf>
    <xf numFmtId="49" fontId="6" fillId="0" borderId="19" xfId="1221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9" xfId="892" applyNumberFormat="1" applyFont="1" applyFill="1" applyBorder="1" applyAlignment="1">
      <alignment horizontal="center" vertical="center" wrapText="1"/>
      <protection/>
    </xf>
    <xf numFmtId="49" fontId="6" fillId="70" borderId="19" xfId="1221" applyNumberFormat="1" applyFont="1" applyFill="1" applyBorder="1" applyAlignment="1" applyProtection="1">
      <alignment horizontal="left" vertical="center" wrapText="1"/>
      <protection locked="0"/>
    </xf>
    <xf numFmtId="0" fontId="7" fillId="70" borderId="19" xfId="1221" applyFont="1" applyFill="1" applyBorder="1" applyAlignment="1" applyProtection="1">
      <alignment horizontal="center" vertical="center" wrapText="1"/>
      <protection locked="0"/>
    </xf>
    <xf numFmtId="178" fontId="7" fillId="0" borderId="19" xfId="1224" applyNumberFormat="1" applyFont="1" applyBorder="1" applyAlignment="1" applyProtection="1">
      <alignment horizontal="center" vertical="center" wrapText="1"/>
      <protection locked="0"/>
    </xf>
    <xf numFmtId="0" fontId="6" fillId="0" borderId="19" xfId="1224" applyFont="1" applyBorder="1" applyAlignment="1" applyProtection="1">
      <alignment horizontal="center" vertical="center" wrapText="1"/>
      <protection locked="0"/>
    </xf>
    <xf numFmtId="1" fontId="7" fillId="0" borderId="19" xfId="1224" applyNumberFormat="1" applyFont="1" applyBorder="1" applyAlignment="1" applyProtection="1">
      <alignment horizontal="center" vertical="center" wrapText="1"/>
      <protection locked="0"/>
    </xf>
    <xf numFmtId="0" fontId="5" fillId="0" borderId="19" xfId="1224" applyFont="1" applyBorder="1" applyAlignment="1" applyProtection="1">
      <alignment horizontal="center" vertical="center" wrapText="1"/>
      <protection locked="0"/>
    </xf>
    <xf numFmtId="0" fontId="19" fillId="0" borderId="20" xfId="1225" applyFont="1" applyBorder="1" applyAlignment="1" applyProtection="1">
      <alignment horizontal="center" vertical="center" wrapText="1"/>
      <protection locked="0"/>
    </xf>
    <xf numFmtId="0" fontId="3" fillId="0" borderId="20" xfId="1236" applyFont="1" applyFill="1" applyBorder="1" applyAlignment="1" applyProtection="1">
      <alignment horizontal="center" vertical="center"/>
      <protection locked="0"/>
    </xf>
    <xf numFmtId="177" fontId="21" fillId="0" borderId="20" xfId="1224" applyNumberFormat="1" applyFont="1" applyBorder="1" applyAlignment="1" applyProtection="1">
      <alignment horizontal="center" vertical="center" wrapText="1"/>
      <protection locked="0"/>
    </xf>
    <xf numFmtId="0" fontId="20" fillId="0" borderId="20" xfId="1224" applyFont="1" applyBorder="1" applyAlignment="1" applyProtection="1">
      <alignment horizontal="center" vertical="center" wrapText="1"/>
      <protection locked="0"/>
    </xf>
    <xf numFmtId="0" fontId="7" fillId="70" borderId="19" xfId="0" applyFont="1" applyFill="1" applyBorder="1" applyAlignment="1" applyProtection="1">
      <alignment horizontal="center" vertical="center" wrapText="1"/>
      <protection locked="0"/>
    </xf>
    <xf numFmtId="178" fontId="7" fillId="0" borderId="20" xfId="1224" applyNumberFormat="1" applyFont="1" applyBorder="1" applyAlignment="1" applyProtection="1">
      <alignment horizontal="center" vertical="center" wrapText="1"/>
      <protection locked="0"/>
    </xf>
    <xf numFmtId="0" fontId="6" fillId="0" borderId="20" xfId="1224" applyFont="1" applyBorder="1" applyAlignment="1" applyProtection="1">
      <alignment horizontal="center" vertical="center" wrapText="1"/>
      <protection locked="0"/>
    </xf>
    <xf numFmtId="1" fontId="7" fillId="0" borderId="20" xfId="1224" applyNumberFormat="1" applyFont="1" applyBorder="1" applyAlignment="1" applyProtection="1">
      <alignment horizontal="center" vertical="center" wrapText="1"/>
      <protection locked="0"/>
    </xf>
    <xf numFmtId="0" fontId="7" fillId="0" borderId="19" xfId="1233" applyFont="1" applyFill="1" applyBorder="1" applyAlignment="1" applyProtection="1">
      <alignment horizontal="center" vertical="center"/>
      <protection locked="0"/>
    </xf>
    <xf numFmtId="0" fontId="6" fillId="0" borderId="19" xfId="1230" applyFont="1" applyFill="1" applyBorder="1" applyAlignment="1" applyProtection="1">
      <alignment horizontal="left" vertical="center" wrapText="1"/>
      <protection locked="0"/>
    </xf>
    <xf numFmtId="49" fontId="6" fillId="70" borderId="20" xfId="1221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1226" applyNumberFormat="1" applyFont="1" applyFill="1" applyBorder="1" applyAlignment="1" applyProtection="1">
      <alignment vertical="center" wrapText="1"/>
      <protection locked="0"/>
    </xf>
    <xf numFmtId="0" fontId="6" fillId="0" borderId="19" xfId="1233" applyFont="1" applyFill="1" applyBorder="1" applyAlignment="1" applyProtection="1">
      <alignment vertical="center" wrapText="1"/>
      <protection locked="0"/>
    </xf>
    <xf numFmtId="49" fontId="7" fillId="70" borderId="19" xfId="1221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1231" applyNumberFormat="1" applyFont="1" applyFill="1" applyBorder="1" applyAlignment="1" applyProtection="1">
      <alignment horizontal="center" vertical="center"/>
      <protection locked="0"/>
    </xf>
    <xf numFmtId="0" fontId="14" fillId="0" borderId="0" xfId="1231" applyFont="1" applyAlignment="1" applyProtection="1">
      <alignment horizontal="right" vertical="center"/>
      <protection locked="0"/>
    </xf>
    <xf numFmtId="0" fontId="43" fillId="69" borderId="20" xfId="1221" applyFont="1" applyFill="1" applyBorder="1">
      <alignment/>
      <protection/>
    </xf>
    <xf numFmtId="0" fontId="43" fillId="69" borderId="19" xfId="1221" applyFont="1" applyFill="1" applyBorder="1">
      <alignment/>
      <protection/>
    </xf>
    <xf numFmtId="49" fontId="11" fillId="0" borderId="19" xfId="874" applyNumberFormat="1" applyFont="1" applyFill="1" applyBorder="1" applyAlignment="1">
      <alignment horizontal="center" vertical="center" wrapText="1"/>
      <protection/>
    </xf>
    <xf numFmtId="0" fontId="42" fillId="0" borderId="0" xfId="870" applyFont="1" applyFill="1" applyBorder="1" applyAlignment="1">
      <alignment horizontal="center" vertical="center" wrapText="1"/>
      <protection/>
    </xf>
    <xf numFmtId="0" fontId="44" fillId="0" borderId="0" xfId="1224" applyNumberFormat="1" applyFont="1" applyFill="1" applyBorder="1" applyAlignment="1" applyProtection="1">
      <alignment vertical="center"/>
      <protection locked="0"/>
    </xf>
    <xf numFmtId="0" fontId="8" fillId="0" borderId="0" xfId="938">
      <alignment/>
      <protection/>
    </xf>
    <xf numFmtId="0" fontId="3" fillId="0" borderId="0" xfId="1224" applyNumberFormat="1" applyFont="1" applyFill="1" applyBorder="1" applyAlignment="1" applyProtection="1">
      <alignment horizontal="right" vertical="center"/>
      <protection locked="0"/>
    </xf>
    <xf numFmtId="0" fontId="8" fillId="0" borderId="0" xfId="938" applyNumberFormat="1" applyAlignment="1">
      <alignment horizontal="left"/>
      <protection/>
    </xf>
    <xf numFmtId="0" fontId="4" fillId="0" borderId="19" xfId="1224" applyNumberFormat="1" applyFont="1" applyFill="1" applyBorder="1" applyAlignment="1" applyProtection="1">
      <alignment vertical="center"/>
      <protection locked="0"/>
    </xf>
    <xf numFmtId="0" fontId="3" fillId="0" borderId="19" xfId="1224" applyNumberFormat="1" applyFont="1" applyFill="1" applyBorder="1" applyAlignment="1" applyProtection="1">
      <alignment vertical="center"/>
      <protection locked="0"/>
    </xf>
    <xf numFmtId="0" fontId="8" fillId="0" borderId="19" xfId="938" applyFont="1" applyBorder="1">
      <alignment/>
      <protection/>
    </xf>
    <xf numFmtId="0" fontId="3" fillId="0" borderId="19" xfId="1224" applyNumberFormat="1" applyFont="1" applyFill="1" applyBorder="1" applyAlignment="1" applyProtection="1">
      <alignment vertical="center" wrapText="1"/>
      <protection locked="0"/>
    </xf>
    <xf numFmtId="49" fontId="3" fillId="0" borderId="20" xfId="1228" applyNumberFormat="1" applyFont="1" applyFill="1" applyBorder="1" applyAlignment="1" applyProtection="1">
      <alignment horizontal="center" vertical="center"/>
      <protection locked="0"/>
    </xf>
    <xf numFmtId="49" fontId="7" fillId="70" borderId="19" xfId="878" applyNumberFormat="1" applyFont="1" applyFill="1" applyBorder="1" applyAlignment="1" applyProtection="1">
      <alignment horizontal="center" vertical="center"/>
      <protection locked="0"/>
    </xf>
    <xf numFmtId="0" fontId="7" fillId="70" borderId="19" xfId="1071" applyNumberFormat="1" applyFont="1" applyFill="1" applyBorder="1" applyAlignment="1" applyProtection="1">
      <alignment horizontal="center" vertical="center" wrapText="1"/>
      <protection locked="0"/>
    </xf>
    <xf numFmtId="49" fontId="7" fillId="70" borderId="19" xfId="497" applyNumberFormat="1" applyFont="1" applyFill="1" applyBorder="1" applyAlignment="1" applyProtection="1">
      <alignment horizontal="center" vertical="center"/>
      <protection locked="0"/>
    </xf>
    <xf numFmtId="49" fontId="7" fillId="70" borderId="19" xfId="1071" applyNumberFormat="1" applyFont="1" applyFill="1" applyBorder="1" applyAlignment="1">
      <alignment horizontal="center" vertical="center" wrapText="1"/>
      <protection/>
    </xf>
    <xf numFmtId="0" fontId="7" fillId="70" borderId="19" xfId="545" applyNumberFormat="1" applyFont="1" applyFill="1" applyBorder="1" applyAlignment="1" applyProtection="1">
      <alignment horizontal="center" vertical="center"/>
      <protection locked="0"/>
    </xf>
    <xf numFmtId="0" fontId="7" fillId="70" borderId="19" xfId="0" applyNumberFormat="1" applyFont="1" applyFill="1" applyBorder="1" applyAlignment="1">
      <alignment horizontal="center" vertical="center" wrapText="1"/>
    </xf>
    <xf numFmtId="0" fontId="7" fillId="70" borderId="19" xfId="1071" applyNumberFormat="1" applyFont="1" applyFill="1" applyBorder="1" applyAlignment="1">
      <alignment horizontal="center" vertical="center" wrapText="1"/>
      <protection/>
    </xf>
    <xf numFmtId="0" fontId="7" fillId="70" borderId="19" xfId="1071" applyNumberFormat="1" applyFont="1" applyFill="1" applyBorder="1" applyAlignment="1" applyProtection="1">
      <alignment horizontal="center" vertical="center"/>
      <protection locked="0"/>
    </xf>
    <xf numFmtId="49" fontId="7" fillId="70" borderId="19" xfId="0" applyNumberFormat="1" applyFont="1" applyFill="1" applyBorder="1" applyAlignment="1">
      <alignment horizontal="center" vertical="center" wrapText="1"/>
    </xf>
    <xf numFmtId="0" fontId="7" fillId="70" borderId="19" xfId="0" applyNumberFormat="1" applyFont="1" applyFill="1" applyBorder="1" applyAlignment="1" applyProtection="1">
      <alignment horizontal="center" vertical="center"/>
      <protection locked="0"/>
    </xf>
    <xf numFmtId="0" fontId="7" fillId="70" borderId="19" xfId="1226" applyNumberFormat="1" applyFont="1" applyFill="1" applyBorder="1" applyAlignment="1" applyProtection="1">
      <alignment horizontal="center" vertical="center" wrapText="1"/>
      <protection locked="0"/>
    </xf>
    <xf numFmtId="178" fontId="7" fillId="0" borderId="19" xfId="1224" applyNumberFormat="1" applyFont="1" applyFill="1" applyBorder="1" applyAlignment="1" applyProtection="1">
      <alignment horizontal="center" vertical="center" wrapText="1"/>
      <protection locked="0"/>
    </xf>
    <xf numFmtId="177" fontId="21" fillId="0" borderId="19" xfId="1224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224" applyFont="1" applyFill="1" applyBorder="1" applyAlignment="1" applyProtection="1">
      <alignment horizontal="center" vertical="center" wrapText="1"/>
      <protection locked="0"/>
    </xf>
    <xf numFmtId="1" fontId="7" fillId="0" borderId="19" xfId="1224" applyNumberFormat="1" applyFont="1" applyFill="1" applyBorder="1" applyAlignment="1" applyProtection="1">
      <alignment horizontal="center" vertical="center" wrapText="1"/>
      <protection locked="0"/>
    </xf>
    <xf numFmtId="49" fontId="7" fillId="70" borderId="19" xfId="949" applyNumberFormat="1" applyFont="1" applyFill="1" applyBorder="1" applyAlignment="1" applyProtection="1">
      <alignment horizontal="center" vertical="center" wrapText="1"/>
      <protection locked="0"/>
    </xf>
    <xf numFmtId="0" fontId="6" fillId="70" borderId="19" xfId="1233" applyFont="1" applyFill="1" applyBorder="1" applyAlignment="1" applyProtection="1">
      <alignment vertical="center" wrapText="1"/>
      <protection locked="0"/>
    </xf>
    <xf numFmtId="49" fontId="6" fillId="70" borderId="19" xfId="0" applyNumberFormat="1" applyFont="1" applyFill="1" applyBorder="1" applyAlignment="1">
      <alignment horizontal="left" vertical="center" wrapText="1"/>
    </xf>
    <xf numFmtId="49" fontId="7" fillId="70" borderId="19" xfId="426" applyNumberFormat="1" applyFont="1" applyFill="1" applyBorder="1" applyAlignment="1" applyProtection="1">
      <alignment horizontal="center" vertical="center"/>
      <protection locked="0"/>
    </xf>
    <xf numFmtId="0" fontId="6" fillId="7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70" borderId="19" xfId="939" applyNumberFormat="1" applyFont="1" applyFill="1" applyBorder="1" applyAlignment="1">
      <alignment horizontal="center" vertical="center" wrapText="1"/>
      <protection/>
    </xf>
    <xf numFmtId="49" fontId="6" fillId="70" borderId="19" xfId="694" applyNumberFormat="1" applyFont="1" applyFill="1" applyBorder="1" applyAlignment="1" applyProtection="1">
      <alignment vertical="center" wrapText="1"/>
      <protection locked="0"/>
    </xf>
    <xf numFmtId="0" fontId="6" fillId="70" borderId="19" xfId="0" applyFont="1" applyFill="1" applyBorder="1" applyAlignment="1" applyProtection="1">
      <alignment vertical="center" wrapText="1"/>
      <protection locked="0"/>
    </xf>
    <xf numFmtId="49" fontId="7" fillId="70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70" borderId="19" xfId="1226" applyNumberFormat="1" applyFont="1" applyFill="1" applyBorder="1" applyAlignment="1" applyProtection="1">
      <alignment vertical="center" wrapText="1"/>
      <protection locked="0"/>
    </xf>
    <xf numFmtId="0" fontId="7" fillId="70" borderId="19" xfId="878" applyFont="1" applyFill="1" applyBorder="1" applyAlignment="1" applyProtection="1">
      <alignment horizontal="center" vertical="center" wrapText="1"/>
      <protection locked="0"/>
    </xf>
    <xf numFmtId="49" fontId="6" fillId="70" borderId="19" xfId="912" applyNumberFormat="1" applyFont="1" applyFill="1" applyBorder="1" applyAlignment="1" applyProtection="1">
      <alignment horizontal="left" vertical="center" wrapText="1"/>
      <protection locked="0"/>
    </xf>
    <xf numFmtId="0" fontId="7" fillId="70" borderId="19" xfId="912" applyFont="1" applyFill="1" applyBorder="1" applyAlignment="1">
      <alignment horizontal="center" vertical="center" wrapText="1"/>
      <protection/>
    </xf>
    <xf numFmtId="0" fontId="6" fillId="70" borderId="19" xfId="1221" applyFont="1" applyFill="1" applyBorder="1" applyAlignment="1" applyProtection="1">
      <alignment horizontal="left" vertical="center" wrapText="1"/>
      <protection locked="0"/>
    </xf>
    <xf numFmtId="49" fontId="6" fillId="70" borderId="19" xfId="0" applyNumberFormat="1" applyFont="1" applyFill="1" applyBorder="1" applyAlignment="1" applyProtection="1">
      <alignment horizontal="left" vertical="center" wrapText="1"/>
      <protection locked="0"/>
    </xf>
    <xf numFmtId="0" fontId="7" fillId="70" borderId="19" xfId="1233" applyFont="1" applyFill="1" applyBorder="1" applyAlignment="1" applyProtection="1">
      <alignment horizontal="center" vertical="center" wrapText="1"/>
      <protection locked="0"/>
    </xf>
    <xf numFmtId="177" fontId="5" fillId="69" borderId="21" xfId="1236" applyNumberFormat="1" applyFont="1" applyFill="1" applyBorder="1" applyAlignment="1" applyProtection="1">
      <alignment horizontal="center" vertical="center" wrapText="1"/>
      <protection locked="0"/>
    </xf>
    <xf numFmtId="49" fontId="3" fillId="70" borderId="19" xfId="1221" applyNumberFormat="1" applyFont="1" applyFill="1" applyBorder="1" applyAlignment="1" applyProtection="1">
      <alignment horizontal="center" vertical="center"/>
      <protection locked="0"/>
    </xf>
    <xf numFmtId="0" fontId="7" fillId="70" borderId="20" xfId="1221" applyFont="1" applyFill="1" applyBorder="1" applyAlignment="1" applyProtection="1">
      <alignment horizontal="center" vertical="center" wrapText="1"/>
      <protection locked="0"/>
    </xf>
    <xf numFmtId="0" fontId="6" fillId="69" borderId="19" xfId="545" applyNumberFormat="1" applyFont="1" applyFill="1" applyBorder="1" applyAlignment="1" applyProtection="1">
      <alignment vertical="center" wrapText="1"/>
      <protection locked="0"/>
    </xf>
    <xf numFmtId="0" fontId="7" fillId="0" borderId="19" xfId="1235" applyNumberFormat="1" applyFont="1" applyFill="1" applyBorder="1" applyAlignment="1" applyProtection="1">
      <alignment horizontal="center" vertical="center"/>
      <protection locked="0"/>
    </xf>
    <xf numFmtId="0" fontId="7" fillId="69" borderId="19" xfId="889" applyNumberFormat="1" applyFont="1" applyFill="1" applyBorder="1" applyAlignment="1">
      <alignment horizontal="center" vertical="center" wrapText="1"/>
      <protection/>
    </xf>
    <xf numFmtId="0" fontId="7" fillId="69" borderId="19" xfId="889" applyNumberFormat="1" applyFont="1" applyFill="1" applyBorder="1" applyAlignment="1" applyProtection="1">
      <alignment horizontal="center" vertical="center"/>
      <protection locked="0"/>
    </xf>
    <xf numFmtId="49" fontId="7" fillId="69" borderId="19" xfId="572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1227" applyNumberFormat="1" applyFont="1" applyFill="1" applyBorder="1" applyAlignment="1" applyProtection="1">
      <alignment vertical="center" wrapText="1"/>
      <protection locked="0"/>
    </xf>
    <xf numFmtId="49" fontId="7" fillId="0" borderId="19" xfId="1071" applyNumberFormat="1" applyFont="1" applyFill="1" applyBorder="1" applyAlignment="1">
      <alignment horizontal="center" vertical="center" wrapText="1"/>
      <protection/>
    </xf>
    <xf numFmtId="0" fontId="7" fillId="0" borderId="19" xfId="1071" applyNumberFormat="1" applyFont="1" applyFill="1" applyBorder="1" applyAlignment="1">
      <alignment horizontal="center" vertical="center" wrapText="1"/>
      <protection/>
    </xf>
    <xf numFmtId="49" fontId="7" fillId="0" borderId="19" xfId="889" applyNumberFormat="1" applyFont="1" applyFill="1" applyBorder="1" applyAlignment="1">
      <alignment horizontal="center" vertical="center" wrapText="1"/>
      <protection/>
    </xf>
    <xf numFmtId="0" fontId="7" fillId="0" borderId="19" xfId="1071" applyNumberFormat="1" applyFont="1" applyFill="1" applyBorder="1" applyAlignment="1" applyProtection="1">
      <alignment horizontal="center" vertical="center"/>
      <protection locked="0"/>
    </xf>
    <xf numFmtId="0" fontId="7" fillId="0" borderId="19" xfId="1230" applyNumberFormat="1" applyFont="1" applyFill="1" applyBorder="1" applyAlignment="1" applyProtection="1">
      <alignment horizontal="center" vertical="center" wrapText="1"/>
      <protection locked="0"/>
    </xf>
    <xf numFmtId="0" fontId="7" fillId="69" borderId="19" xfId="1235" applyNumberFormat="1" applyFont="1" applyFill="1" applyBorder="1" applyAlignment="1" applyProtection="1">
      <alignment horizontal="center" vertical="center"/>
      <protection locked="0"/>
    </xf>
    <xf numFmtId="49" fontId="6" fillId="69" borderId="19" xfId="572" applyNumberFormat="1" applyFont="1" applyFill="1" applyBorder="1" applyAlignment="1" applyProtection="1">
      <alignment vertical="center" wrapText="1"/>
      <protection locked="0"/>
    </xf>
    <xf numFmtId="49" fontId="7" fillId="69" borderId="19" xfId="564" applyNumberFormat="1" applyFont="1" applyFill="1" applyBorder="1" applyAlignment="1" applyProtection="1">
      <alignment horizontal="center" vertical="center" wrapText="1"/>
      <protection locked="0"/>
    </xf>
    <xf numFmtId="0" fontId="7" fillId="69" borderId="19" xfId="889" applyFont="1" applyFill="1" applyBorder="1" applyAlignment="1" applyProtection="1">
      <alignment horizontal="center" vertical="center" wrapText="1"/>
      <protection locked="0"/>
    </xf>
    <xf numFmtId="0" fontId="7" fillId="70" borderId="22" xfId="491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1233" applyFont="1" applyFill="1" applyBorder="1" applyAlignment="1" applyProtection="1">
      <alignment horizontal="left" vertical="center" wrapText="1"/>
      <protection locked="0"/>
    </xf>
    <xf numFmtId="0" fontId="6" fillId="69" borderId="19" xfId="1233" applyNumberFormat="1" applyFont="1" applyFill="1" applyBorder="1" applyAlignment="1" applyProtection="1">
      <alignment horizontal="left" vertical="center" wrapText="1"/>
      <protection locked="0"/>
    </xf>
    <xf numFmtId="49" fontId="7" fillId="69" borderId="19" xfId="1233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889" applyFont="1" applyFill="1" applyBorder="1" applyAlignment="1">
      <alignment horizontal="left" vertical="center" wrapText="1"/>
      <protection/>
    </xf>
    <xf numFmtId="49" fontId="7" fillId="69" borderId="19" xfId="889" applyNumberFormat="1" applyFont="1" applyFill="1" applyBorder="1" applyAlignment="1" applyProtection="1">
      <alignment horizontal="center" vertical="center" wrapText="1"/>
      <protection locked="0"/>
    </xf>
    <xf numFmtId="49" fontId="6" fillId="69" borderId="19" xfId="889" applyNumberFormat="1" applyFont="1" applyFill="1" applyBorder="1" applyAlignment="1">
      <alignment horizontal="left" vertical="center" wrapText="1"/>
      <protection/>
    </xf>
    <xf numFmtId="0" fontId="7" fillId="69" borderId="19" xfId="889" applyFont="1" applyFill="1" applyBorder="1" applyAlignment="1">
      <alignment horizontal="center" vertical="center"/>
      <protection/>
    </xf>
    <xf numFmtId="49" fontId="7" fillId="69" borderId="19" xfId="889" applyNumberFormat="1" applyFont="1" applyFill="1" applyBorder="1" applyAlignment="1">
      <alignment horizontal="center" vertical="center"/>
      <protection/>
    </xf>
    <xf numFmtId="49" fontId="7" fillId="69" borderId="19" xfId="694" applyNumberFormat="1" applyFont="1" applyFill="1" applyBorder="1" applyAlignment="1">
      <alignment horizontal="center" vertical="center" wrapText="1"/>
    </xf>
    <xf numFmtId="49" fontId="7" fillId="69" borderId="19" xfId="842" applyNumberFormat="1" applyFont="1" applyFill="1" applyBorder="1" applyAlignment="1" applyProtection="1">
      <alignment horizontal="center" vertical="center"/>
      <protection locked="0"/>
    </xf>
    <xf numFmtId="49" fontId="7" fillId="0" borderId="19" xfId="1221" applyNumberFormat="1" applyFont="1" applyFill="1" applyBorder="1" applyAlignment="1" applyProtection="1">
      <alignment horizontal="center" vertical="center"/>
      <protection locked="0"/>
    </xf>
    <xf numFmtId="0" fontId="6" fillId="69" borderId="19" xfId="878" applyFont="1" applyFill="1" applyBorder="1" applyAlignment="1" applyProtection="1">
      <alignment horizontal="left" vertical="center" wrapText="1"/>
      <protection locked="0"/>
    </xf>
    <xf numFmtId="49" fontId="6" fillId="69" borderId="19" xfId="566" applyNumberFormat="1" applyFont="1" applyFill="1" applyBorder="1" applyAlignment="1" applyProtection="1">
      <alignment horizontal="left" vertical="center" wrapText="1"/>
      <protection locked="0"/>
    </xf>
    <xf numFmtId="49" fontId="7" fillId="69" borderId="19" xfId="566" applyNumberFormat="1" applyFont="1" applyFill="1" applyBorder="1" applyAlignment="1" applyProtection="1">
      <alignment horizontal="center" vertical="center"/>
      <protection locked="0"/>
    </xf>
    <xf numFmtId="49" fontId="7" fillId="0" borderId="19" xfId="122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231" applyFont="1" applyAlignment="1" applyProtection="1">
      <alignment horizontal="center"/>
      <protection locked="0"/>
    </xf>
    <xf numFmtId="49" fontId="7" fillId="0" borderId="19" xfId="564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564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0" xfId="1224" applyFont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2" fillId="0" borderId="0" xfId="1231" applyFont="1" applyAlignment="1" applyProtection="1">
      <alignment horizontal="center"/>
      <protection locked="0"/>
    </xf>
    <xf numFmtId="49" fontId="46" fillId="69" borderId="19" xfId="694" applyNumberFormat="1" applyFont="1" applyFill="1" applyBorder="1" applyAlignment="1" applyProtection="1">
      <alignment horizontal="left" vertical="center" wrapText="1"/>
      <protection locked="0"/>
    </xf>
    <xf numFmtId="49" fontId="47" fillId="69" borderId="19" xfId="1237" applyNumberFormat="1" applyFont="1" applyFill="1" applyBorder="1" applyAlignment="1" applyProtection="1">
      <alignment horizontal="center" vertical="center"/>
      <protection locked="0"/>
    </xf>
    <xf numFmtId="0" fontId="47" fillId="69" borderId="19" xfId="924" applyFont="1" applyFill="1" applyBorder="1" applyAlignment="1" applyProtection="1">
      <alignment horizontal="center" vertical="center" wrapText="1"/>
      <protection locked="0"/>
    </xf>
    <xf numFmtId="49" fontId="47" fillId="69" borderId="19" xfId="491" applyNumberFormat="1" applyFont="1" applyFill="1" applyBorder="1" applyAlignment="1" applyProtection="1">
      <alignment horizontal="center" vertical="center"/>
      <protection locked="0"/>
    </xf>
    <xf numFmtId="49" fontId="6" fillId="70" borderId="19" xfId="1222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1234" applyFont="1" applyFill="1" applyBorder="1" applyAlignment="1" applyProtection="1">
      <alignment horizontal="left" vertical="center" wrapText="1"/>
      <protection locked="0"/>
    </xf>
    <xf numFmtId="49" fontId="7" fillId="0" borderId="19" xfId="1234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1071" applyFont="1" applyFill="1" applyBorder="1" applyAlignment="1" applyProtection="1">
      <alignment horizontal="center" vertical="center" wrapText="1"/>
      <protection locked="0"/>
    </xf>
    <xf numFmtId="0" fontId="7" fillId="70" borderId="19" xfId="1234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572" applyNumberFormat="1" applyFont="1" applyFill="1" applyBorder="1" applyAlignment="1" applyProtection="1">
      <alignment horizontal="center" vertical="center" wrapText="1"/>
      <protection locked="0"/>
    </xf>
    <xf numFmtId="49" fontId="7" fillId="70" borderId="19" xfId="610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483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912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vertical="center" wrapText="1"/>
      <protection locked="0"/>
    </xf>
    <xf numFmtId="0" fontId="66" fillId="0" borderId="0" xfId="0" applyFont="1" applyAlignment="1">
      <alignment/>
    </xf>
    <xf numFmtId="0" fontId="7" fillId="0" borderId="0" xfId="1224" applyFont="1" applyAlignment="1" applyProtection="1">
      <alignment vertical="center"/>
      <protection locked="0"/>
    </xf>
    <xf numFmtId="0" fontId="6" fillId="70" borderId="19" xfId="1230" applyFont="1" applyFill="1" applyBorder="1" applyAlignment="1" applyProtection="1">
      <alignment vertical="center" wrapText="1"/>
      <protection locked="0"/>
    </xf>
    <xf numFmtId="49" fontId="7" fillId="70" borderId="19" xfId="1230" applyNumberFormat="1" applyFont="1" applyFill="1" applyBorder="1" applyAlignment="1" applyProtection="1">
      <alignment horizontal="center" vertical="center" wrapText="1"/>
      <protection locked="0"/>
    </xf>
    <xf numFmtId="49" fontId="7" fillId="70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70" borderId="19" xfId="424" applyNumberFormat="1" applyFont="1" applyFill="1" applyBorder="1" applyAlignment="1" applyProtection="1">
      <alignment vertical="center" wrapText="1"/>
      <protection locked="0"/>
    </xf>
    <xf numFmtId="0" fontId="7" fillId="0" borderId="19" xfId="1239" applyFont="1" applyFill="1" applyBorder="1" applyAlignment="1" applyProtection="1">
      <alignment horizontal="center" vertical="center"/>
      <protection locked="0"/>
    </xf>
    <xf numFmtId="49" fontId="7" fillId="70" borderId="19" xfId="1223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1222" applyFont="1" applyFill="1" applyBorder="1" applyAlignment="1" applyProtection="1">
      <alignment horizontal="center" vertical="center" wrapText="1"/>
      <protection locked="0"/>
    </xf>
    <xf numFmtId="0" fontId="7" fillId="70" borderId="19" xfId="949" applyFont="1" applyFill="1" applyBorder="1" applyAlignment="1" applyProtection="1">
      <alignment horizontal="center" vertical="center" wrapText="1"/>
      <protection locked="0"/>
    </xf>
    <xf numFmtId="0" fontId="7" fillId="0" borderId="19" xfId="1232" applyFont="1" applyFill="1" applyBorder="1" applyAlignment="1" applyProtection="1">
      <alignment horizontal="center" vertical="center"/>
      <protection locked="0"/>
    </xf>
    <xf numFmtId="0" fontId="7" fillId="0" borderId="19" xfId="1233" applyFont="1" applyFill="1" applyBorder="1" applyAlignment="1" applyProtection="1">
      <alignment horizontal="center" vertical="center" wrapText="1"/>
      <protection locked="0"/>
    </xf>
    <xf numFmtId="0" fontId="7" fillId="0" borderId="19" xfId="949" applyFont="1" applyFill="1" applyBorder="1" applyAlignment="1" applyProtection="1">
      <alignment horizontal="center" vertical="center" wrapText="1"/>
      <protection locked="0"/>
    </xf>
    <xf numFmtId="49" fontId="7" fillId="0" borderId="19" xfId="1222" applyNumberFormat="1" applyFont="1" applyFill="1" applyBorder="1" applyAlignment="1" applyProtection="1">
      <alignment horizontal="center" vertical="center" wrapText="1"/>
      <protection locked="0"/>
    </xf>
    <xf numFmtId="49" fontId="7" fillId="70" borderId="19" xfId="1222" applyNumberFormat="1" applyFont="1" applyFill="1" applyBorder="1" applyAlignment="1" applyProtection="1">
      <alignment horizontal="center" vertical="center" wrapText="1"/>
      <protection locked="0"/>
    </xf>
    <xf numFmtId="49" fontId="7" fillId="70" borderId="19" xfId="1239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1239" applyFont="1" applyFill="1" applyBorder="1" applyAlignment="1" applyProtection="1">
      <alignment horizontal="center" vertical="center"/>
      <protection locked="0"/>
    </xf>
    <xf numFmtId="0" fontId="7" fillId="70" borderId="19" xfId="1220" applyFont="1" applyFill="1" applyBorder="1" applyAlignment="1" applyProtection="1">
      <alignment horizontal="center" vertical="center" wrapText="1"/>
      <protection locked="0"/>
    </xf>
    <xf numFmtId="0" fontId="7" fillId="70" borderId="19" xfId="491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924" applyFont="1" applyFill="1" applyBorder="1" applyAlignment="1" applyProtection="1">
      <alignment horizontal="center" vertical="center" wrapText="1"/>
      <protection locked="0"/>
    </xf>
    <xf numFmtId="0" fontId="7" fillId="70" borderId="19" xfId="1226" applyFont="1" applyFill="1" applyBorder="1" applyAlignment="1" applyProtection="1">
      <alignment horizontal="center" vertical="center" wrapText="1"/>
      <protection locked="0"/>
    </xf>
    <xf numFmtId="0" fontId="6" fillId="70" borderId="19" xfId="1238" applyFont="1" applyFill="1" applyBorder="1" applyAlignment="1" applyProtection="1">
      <alignment horizontal="left" vertical="center" wrapText="1"/>
      <protection locked="0"/>
    </xf>
    <xf numFmtId="0" fontId="7" fillId="70" borderId="19" xfId="1233" applyFont="1" applyFill="1" applyBorder="1" applyAlignment="1" applyProtection="1">
      <alignment horizontal="center" vertical="center"/>
      <protection locked="0"/>
    </xf>
    <xf numFmtId="49" fontId="7" fillId="70" borderId="19" xfId="892" applyNumberFormat="1" applyFont="1" applyFill="1" applyBorder="1" applyAlignment="1">
      <alignment horizontal="center" vertical="center" wrapText="1"/>
      <protection/>
    </xf>
    <xf numFmtId="49" fontId="7" fillId="70" borderId="19" xfId="694" applyNumberFormat="1" applyFont="1" applyFill="1" applyBorder="1" applyAlignment="1" applyProtection="1">
      <alignment horizontal="center" vertical="center"/>
      <protection locked="0"/>
    </xf>
    <xf numFmtId="49" fontId="7" fillId="70" borderId="19" xfId="487" applyNumberFormat="1" applyFont="1" applyFill="1" applyBorder="1" applyAlignment="1" applyProtection="1">
      <alignment horizontal="center" vertical="center" wrapText="1"/>
      <protection locked="0"/>
    </xf>
    <xf numFmtId="49" fontId="7" fillId="70" borderId="19" xfId="547" applyNumberFormat="1" applyFont="1" applyFill="1" applyBorder="1" applyAlignment="1" applyProtection="1">
      <alignment horizontal="center" vertical="center"/>
      <protection locked="0"/>
    </xf>
    <xf numFmtId="0" fontId="6" fillId="0" borderId="19" xfId="1238" applyFont="1" applyFill="1" applyBorder="1" applyAlignment="1" applyProtection="1">
      <alignment horizontal="left" vertical="center" wrapText="1"/>
      <protection locked="0"/>
    </xf>
    <xf numFmtId="0" fontId="6" fillId="0" borderId="19" xfId="1232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486" applyNumberFormat="1" applyFont="1" applyFill="1" applyBorder="1" applyAlignment="1" applyProtection="1">
      <alignment horizontal="center" vertical="center"/>
      <protection locked="0"/>
    </xf>
    <xf numFmtId="0" fontId="7" fillId="0" borderId="19" xfId="453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1236" applyFont="1" applyFill="1" applyBorder="1" applyAlignment="1" applyProtection="1">
      <alignment horizontal="center" vertical="center" textRotation="90" wrapText="1"/>
      <protection locked="0"/>
    </xf>
    <xf numFmtId="0" fontId="6" fillId="70" borderId="19" xfId="1238" applyNumberFormat="1" applyFont="1" applyFill="1" applyBorder="1" applyAlignment="1" applyProtection="1">
      <alignment horizontal="left" vertical="center" wrapText="1"/>
      <protection locked="0"/>
    </xf>
    <xf numFmtId="49" fontId="7" fillId="70" borderId="19" xfId="547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238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547" applyNumberFormat="1" applyFont="1" applyFill="1" applyBorder="1" applyAlignment="1" applyProtection="1">
      <alignment horizontal="center" vertical="center"/>
      <protection locked="0"/>
    </xf>
    <xf numFmtId="49" fontId="6" fillId="0" borderId="19" xfId="547" applyNumberFormat="1" applyFont="1" applyFill="1" applyBorder="1" applyAlignment="1" applyProtection="1">
      <alignment vertical="center" wrapText="1"/>
      <protection locked="0"/>
    </xf>
    <xf numFmtId="49" fontId="7" fillId="0" borderId="19" xfId="1222" applyNumberFormat="1" applyFont="1" applyFill="1" applyBorder="1" applyAlignment="1" applyProtection="1">
      <alignment horizontal="center" vertical="center"/>
      <protection locked="0"/>
    </xf>
    <xf numFmtId="0" fontId="6" fillId="0" borderId="19" xfId="1221" applyFont="1" applyFill="1" applyBorder="1" applyAlignment="1" applyProtection="1">
      <alignment horizontal="left" vertical="center" wrapText="1"/>
      <protection locked="0"/>
    </xf>
    <xf numFmtId="49" fontId="48" fillId="0" borderId="19" xfId="545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547" applyNumberFormat="1" applyFont="1" applyFill="1" applyBorder="1" applyAlignment="1" applyProtection="1">
      <alignment horizontal="center" vertical="center" wrapText="1"/>
      <protection locked="0"/>
    </xf>
    <xf numFmtId="49" fontId="48" fillId="0" borderId="19" xfId="547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1222" applyFont="1" applyFill="1" applyBorder="1" applyAlignment="1" applyProtection="1">
      <alignment horizontal="center" vertical="center" wrapText="1"/>
      <protection locked="0"/>
    </xf>
    <xf numFmtId="49" fontId="6" fillId="70" borderId="19" xfId="545" applyNumberFormat="1" applyFont="1" applyFill="1" applyBorder="1" applyAlignment="1" applyProtection="1">
      <alignment vertical="center" wrapText="1"/>
      <protection locked="0"/>
    </xf>
    <xf numFmtId="49" fontId="6" fillId="70" borderId="19" xfId="547" applyNumberFormat="1" applyFont="1" applyFill="1" applyBorder="1" applyAlignment="1" applyProtection="1">
      <alignment vertical="center" wrapText="1"/>
      <protection locked="0"/>
    </xf>
    <xf numFmtId="49" fontId="6" fillId="0" borderId="19" xfId="1222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939" applyNumberFormat="1" applyFont="1" applyFill="1" applyBorder="1" applyAlignment="1">
      <alignment horizontal="center" vertical="center" wrapText="1"/>
      <protection/>
    </xf>
    <xf numFmtId="0" fontId="7" fillId="0" borderId="19" xfId="939" applyNumberFormat="1" applyFont="1" applyFill="1" applyBorder="1" applyAlignment="1">
      <alignment horizontal="center" vertical="center" wrapText="1"/>
      <protection/>
    </xf>
    <xf numFmtId="49" fontId="7" fillId="0" borderId="19" xfId="497" applyNumberFormat="1" applyFont="1" applyFill="1" applyBorder="1" applyAlignment="1" applyProtection="1">
      <alignment horizontal="center" vertical="center"/>
      <protection locked="0"/>
    </xf>
    <xf numFmtId="49" fontId="7" fillId="0" borderId="19" xfId="1233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545" applyNumberFormat="1" applyFont="1" applyFill="1" applyBorder="1" applyAlignment="1" applyProtection="1">
      <alignment vertical="center" wrapText="1"/>
      <protection locked="0"/>
    </xf>
    <xf numFmtId="0" fontId="7" fillId="0" borderId="19" xfId="924" applyFont="1" applyFill="1" applyBorder="1" applyAlignment="1" applyProtection="1">
      <alignment horizontal="center" vertical="center" wrapText="1"/>
      <protection locked="0"/>
    </xf>
    <xf numFmtId="49" fontId="6" fillId="0" borderId="19" xfId="564" applyNumberFormat="1" applyFont="1" applyFill="1" applyBorder="1" applyAlignment="1" applyProtection="1">
      <alignment vertical="center" wrapText="1"/>
      <protection locked="0"/>
    </xf>
    <xf numFmtId="0" fontId="7" fillId="0" borderId="19" xfId="1240" applyFont="1" applyFill="1" applyBorder="1" applyAlignment="1" applyProtection="1">
      <alignment horizontal="center" vertical="center"/>
      <protection locked="0"/>
    </xf>
    <xf numFmtId="49" fontId="7" fillId="0" borderId="19" xfId="1072" applyNumberFormat="1" applyFont="1" applyFill="1" applyBorder="1" applyAlignment="1">
      <alignment horizontal="center" vertical="center" wrapText="1"/>
      <protection/>
    </xf>
    <xf numFmtId="0" fontId="7" fillId="0" borderId="19" xfId="1072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1072" applyNumberFormat="1" applyFont="1" applyFill="1" applyBorder="1" applyAlignment="1" applyProtection="1">
      <alignment horizontal="center" vertical="center"/>
      <protection locked="0"/>
    </xf>
    <xf numFmtId="20" fontId="6" fillId="0" borderId="19" xfId="1230" applyNumberFormat="1" applyFont="1" applyFill="1" applyBorder="1" applyAlignment="1" applyProtection="1">
      <alignment horizontal="center" vertical="center"/>
      <protection locked="0"/>
    </xf>
    <xf numFmtId="0" fontId="7" fillId="69" borderId="19" xfId="1227" applyFont="1" applyFill="1" applyBorder="1" applyAlignment="1" applyProtection="1">
      <alignment horizontal="center" vertical="center" wrapText="1"/>
      <protection locked="0"/>
    </xf>
    <xf numFmtId="49" fontId="6" fillId="0" borderId="19" xfId="551" applyNumberFormat="1" applyFont="1" applyFill="1" applyBorder="1" applyAlignment="1" applyProtection="1">
      <alignment vertical="center" wrapText="1"/>
      <protection locked="0"/>
    </xf>
    <xf numFmtId="20" fontId="6" fillId="70" borderId="19" xfId="1230" applyNumberFormat="1" applyFont="1" applyFill="1" applyBorder="1" applyAlignment="1" applyProtection="1">
      <alignment horizontal="center" vertical="center"/>
      <protection locked="0"/>
    </xf>
    <xf numFmtId="49" fontId="6" fillId="0" borderId="20" xfId="1222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1233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1233" applyFont="1" applyFill="1" applyBorder="1" applyAlignment="1" applyProtection="1">
      <alignment horizontal="center" vertical="center" wrapText="1"/>
      <protection locked="0"/>
    </xf>
    <xf numFmtId="49" fontId="7" fillId="70" borderId="19" xfId="871" applyNumberFormat="1" applyFont="1" applyFill="1" applyBorder="1" applyAlignment="1" applyProtection="1">
      <alignment horizontal="center" vertical="center" wrapText="1"/>
      <protection locked="0"/>
    </xf>
    <xf numFmtId="49" fontId="7" fillId="70" borderId="19" xfId="572" applyNumberFormat="1" applyFont="1" applyFill="1" applyBorder="1" applyAlignment="1" applyProtection="1">
      <alignment horizontal="center" vertical="center" wrapText="1"/>
      <protection locked="0"/>
    </xf>
    <xf numFmtId="49" fontId="6" fillId="70" borderId="19" xfId="566" applyNumberFormat="1" applyFont="1" applyFill="1" applyBorder="1" applyAlignment="1" applyProtection="1">
      <alignment horizontal="left" vertical="center" wrapText="1"/>
      <protection locked="0"/>
    </xf>
    <xf numFmtId="49" fontId="7" fillId="70" borderId="19" xfId="566" applyNumberFormat="1" applyFont="1" applyFill="1" applyBorder="1" applyAlignment="1" applyProtection="1">
      <alignment horizontal="center" vertical="center"/>
      <protection locked="0"/>
    </xf>
    <xf numFmtId="49" fontId="46" fillId="70" borderId="19" xfId="1222" applyNumberFormat="1" applyFont="1" applyFill="1" applyBorder="1" applyAlignment="1" applyProtection="1">
      <alignment horizontal="left" vertical="center" wrapText="1"/>
      <protection locked="0"/>
    </xf>
    <xf numFmtId="49" fontId="47" fillId="70" borderId="19" xfId="1239" applyNumberFormat="1" applyFont="1" applyFill="1" applyBorder="1" applyAlignment="1" applyProtection="1">
      <alignment horizontal="center" vertical="center" wrapText="1"/>
      <protection locked="0"/>
    </xf>
    <xf numFmtId="49" fontId="7" fillId="70" borderId="19" xfId="924" applyNumberFormat="1" applyFont="1" applyFill="1" applyBorder="1" applyAlignment="1" applyProtection="1">
      <alignment horizontal="center" vertical="center" wrapText="1"/>
      <protection locked="0"/>
    </xf>
    <xf numFmtId="49" fontId="7" fillId="70" borderId="19" xfId="495" applyNumberFormat="1" applyFont="1" applyFill="1" applyBorder="1" applyAlignment="1" applyProtection="1">
      <alignment horizontal="center" vertical="center"/>
      <protection locked="0"/>
    </xf>
    <xf numFmtId="49" fontId="6" fillId="0" borderId="19" xfId="841" applyNumberFormat="1" applyFont="1" applyFill="1" applyBorder="1" applyAlignment="1" applyProtection="1">
      <alignment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70" borderId="20" xfId="1223" applyNumberFormat="1" applyFont="1" applyFill="1" applyBorder="1" applyAlignment="1" applyProtection="1">
      <alignment horizontal="center" vertical="center" wrapText="1"/>
      <protection locked="0"/>
    </xf>
    <xf numFmtId="0" fontId="7" fillId="69" borderId="19" xfId="547" applyNumberFormat="1" applyFont="1" applyFill="1" applyBorder="1" applyAlignment="1" applyProtection="1">
      <alignment horizontal="center" vertical="center"/>
      <protection locked="0"/>
    </xf>
    <xf numFmtId="0" fontId="7" fillId="69" borderId="19" xfId="547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1222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694" applyNumberFormat="1" applyFont="1" applyFill="1" applyBorder="1" applyAlignment="1" applyProtection="1">
      <alignment vertical="center" wrapText="1"/>
      <protection locked="0"/>
    </xf>
    <xf numFmtId="49" fontId="7" fillId="0" borderId="19" xfId="491" applyNumberFormat="1" applyFont="1" applyFill="1" applyBorder="1" applyAlignment="1" applyProtection="1">
      <alignment horizontal="center" vertical="center"/>
      <protection locked="0"/>
    </xf>
    <xf numFmtId="49" fontId="7" fillId="0" borderId="19" xfId="694" applyNumberFormat="1" applyFont="1" applyFill="1" applyBorder="1" applyAlignment="1" applyProtection="1">
      <alignment horizontal="center" vertical="center"/>
      <protection locked="0"/>
    </xf>
    <xf numFmtId="0" fontId="7" fillId="70" borderId="20" xfId="1239" applyFont="1" applyFill="1" applyBorder="1" applyAlignment="1" applyProtection="1">
      <alignment horizontal="center" vertical="center"/>
      <protection locked="0"/>
    </xf>
    <xf numFmtId="0" fontId="7" fillId="70" borderId="22" xfId="483" applyNumberFormat="1" applyFont="1" applyFill="1" applyBorder="1" applyAlignment="1" applyProtection="1">
      <alignment horizontal="center" vertical="center" wrapText="1"/>
      <protection locked="0"/>
    </xf>
    <xf numFmtId="49" fontId="6" fillId="70" borderId="20" xfId="1222" applyNumberFormat="1" applyFont="1" applyFill="1" applyBorder="1" applyAlignment="1" applyProtection="1">
      <alignment horizontal="left" vertical="center" wrapText="1"/>
      <protection locked="0"/>
    </xf>
    <xf numFmtId="0" fontId="7" fillId="70" borderId="23" xfId="1233" applyFont="1" applyFill="1" applyBorder="1" applyAlignment="1" applyProtection="1">
      <alignment horizontal="center" vertical="center"/>
      <protection locked="0"/>
    </xf>
    <xf numFmtId="0" fontId="7" fillId="70" borderId="20" xfId="1226" applyFont="1" applyFill="1" applyBorder="1" applyAlignment="1" applyProtection="1">
      <alignment horizontal="center" vertical="center" wrapText="1"/>
      <protection locked="0"/>
    </xf>
    <xf numFmtId="0" fontId="7" fillId="69" borderId="20" xfId="1227" applyFont="1" applyFill="1" applyBorder="1" applyAlignment="1" applyProtection="1">
      <alignment horizontal="center" vertical="center" wrapText="1"/>
      <protection locked="0"/>
    </xf>
    <xf numFmtId="0" fontId="42" fillId="0" borderId="0" xfId="1231" applyFont="1" applyAlignment="1" applyProtection="1">
      <alignment horizontal="center" vertical="center" wrapText="1"/>
      <protection locked="0"/>
    </xf>
    <xf numFmtId="0" fontId="3" fillId="0" borderId="0" xfId="1229" applyFont="1" applyAlignment="1" applyProtection="1">
      <alignment horizontal="center" vertical="center" wrapText="1"/>
      <protection locked="0"/>
    </xf>
    <xf numFmtId="0" fontId="10" fillId="0" borderId="0" xfId="1229" applyFont="1" applyAlignment="1" applyProtection="1">
      <alignment horizontal="center" vertical="center"/>
      <protection locked="0"/>
    </xf>
    <xf numFmtId="0" fontId="4" fillId="0" borderId="0" xfId="1231" applyFont="1" applyAlignment="1" applyProtection="1">
      <alignment horizontal="center" vertical="center"/>
      <protection locked="0"/>
    </xf>
    <xf numFmtId="177" fontId="5" fillId="69" borderId="19" xfId="1236" applyNumberFormat="1" applyFont="1" applyFill="1" applyBorder="1" applyAlignment="1" applyProtection="1">
      <alignment horizontal="center" vertical="center" wrapText="1"/>
      <protection locked="0"/>
    </xf>
    <xf numFmtId="0" fontId="45" fillId="70" borderId="0" xfId="491" applyNumberFormat="1" applyFont="1" applyFill="1" applyBorder="1" applyAlignment="1" applyProtection="1">
      <alignment horizontal="center" vertical="center" wrapText="1"/>
      <protection locked="0"/>
    </xf>
    <xf numFmtId="0" fontId="10" fillId="69" borderId="19" xfId="1225" applyFont="1" applyFill="1" applyBorder="1" applyAlignment="1" applyProtection="1">
      <alignment horizontal="center" vertical="center"/>
      <protection locked="0"/>
    </xf>
    <xf numFmtId="0" fontId="6" fillId="69" borderId="24" xfId="1236" applyFont="1" applyFill="1" applyBorder="1" applyAlignment="1" applyProtection="1">
      <alignment horizontal="center" vertical="center" textRotation="90" wrapText="1"/>
      <protection locked="0"/>
    </xf>
    <xf numFmtId="0" fontId="6" fillId="69" borderId="25" xfId="1236" applyFont="1" applyFill="1" applyBorder="1" applyAlignment="1" applyProtection="1">
      <alignment horizontal="center" vertical="center" textRotation="90" wrapText="1"/>
      <protection locked="0"/>
    </xf>
    <xf numFmtId="0" fontId="6" fillId="69" borderId="26" xfId="1236" applyFont="1" applyFill="1" applyBorder="1" applyAlignment="1" applyProtection="1">
      <alignment horizontal="center" vertical="center" textRotation="90" wrapText="1"/>
      <protection locked="0"/>
    </xf>
    <xf numFmtId="0" fontId="6" fillId="69" borderId="20" xfId="1236" applyFont="1" applyFill="1" applyBorder="1" applyAlignment="1" applyProtection="1">
      <alignment horizontal="center" vertical="center" textRotation="90" wrapText="1"/>
      <protection locked="0"/>
    </xf>
    <xf numFmtId="0" fontId="5" fillId="69" borderId="19" xfId="1236" applyFont="1" applyFill="1" applyBorder="1" applyAlignment="1" applyProtection="1">
      <alignment horizontal="center" vertical="center" textRotation="90" wrapText="1"/>
      <protection locked="0"/>
    </xf>
    <xf numFmtId="0" fontId="6" fillId="69" borderId="19" xfId="1236" applyFont="1" applyFill="1" applyBorder="1" applyAlignment="1" applyProtection="1">
      <alignment horizontal="center" vertical="center" textRotation="90" wrapText="1"/>
      <protection locked="0"/>
    </xf>
    <xf numFmtId="0" fontId="5" fillId="69" borderId="19" xfId="1236" applyFont="1" applyFill="1" applyBorder="1" applyAlignment="1" applyProtection="1">
      <alignment horizontal="center" vertical="center" wrapText="1"/>
      <protection locked="0"/>
    </xf>
    <xf numFmtId="0" fontId="16" fillId="0" borderId="0" xfId="907" applyFont="1" applyFill="1" applyAlignment="1">
      <alignment horizontal="center" vertical="center" wrapText="1"/>
      <protection/>
    </xf>
    <xf numFmtId="0" fontId="3" fillId="0" borderId="0" xfId="1236" applyFont="1" applyAlignment="1" applyProtection="1">
      <alignment horizontal="center" vertical="center" wrapText="1"/>
      <protection locked="0"/>
    </xf>
    <xf numFmtId="0" fontId="4" fillId="0" borderId="0" xfId="1236" applyFont="1" applyAlignment="1" applyProtection="1">
      <alignment horizontal="center" vertical="center" wrapText="1"/>
      <protection locked="0"/>
    </xf>
    <xf numFmtId="0" fontId="41" fillId="0" borderId="0" xfId="1236" applyFont="1" applyAlignment="1" applyProtection="1">
      <alignment horizontal="center" vertical="center" wrapText="1"/>
      <protection locked="0"/>
    </xf>
    <xf numFmtId="0" fontId="10" fillId="0" borderId="0" xfId="1224" applyFont="1" applyAlignment="1" applyProtection="1">
      <alignment horizontal="center"/>
      <protection locked="0"/>
    </xf>
    <xf numFmtId="177" fontId="5" fillId="69" borderId="26" xfId="1236" applyNumberFormat="1" applyFont="1" applyFill="1" applyBorder="1" applyAlignment="1" applyProtection="1">
      <alignment horizontal="center" vertical="center" wrapText="1"/>
      <protection locked="0"/>
    </xf>
    <xf numFmtId="177" fontId="5" fillId="69" borderId="20" xfId="1236" applyNumberFormat="1" applyFont="1" applyFill="1" applyBorder="1" applyAlignment="1" applyProtection="1">
      <alignment horizontal="center" vertical="center" wrapText="1"/>
      <protection locked="0"/>
    </xf>
    <xf numFmtId="0" fontId="16" fillId="70" borderId="27" xfId="491" applyNumberFormat="1" applyFont="1" applyFill="1" applyBorder="1" applyAlignment="1" applyProtection="1">
      <alignment horizontal="center" vertical="center" wrapText="1"/>
      <protection locked="0"/>
    </xf>
    <xf numFmtId="0" fontId="16" fillId="70" borderId="23" xfId="491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870" applyFont="1" applyFill="1" applyBorder="1" applyAlignment="1">
      <alignment horizontal="center" vertical="center" wrapText="1"/>
      <protection/>
    </xf>
  </cellXfs>
  <cellStyles count="1273">
    <cellStyle name="Normal" xfId="0"/>
    <cellStyle name="20% - Акцент1" xfId="15"/>
    <cellStyle name="20% — акцент1" xfId="16"/>
    <cellStyle name="20% - Акцент1 10" xfId="17"/>
    <cellStyle name="20% - Акцент1 10 2" xfId="18"/>
    <cellStyle name="20% - Акцент1 2" xfId="19"/>
    <cellStyle name="20% - Акцент1 2 2" xfId="20"/>
    <cellStyle name="20% - Акцент1 2 2 2" xfId="21"/>
    <cellStyle name="20% - Акцент1 2 3" xfId="22"/>
    <cellStyle name="20% - Акцент1 2 3 2" xfId="23"/>
    <cellStyle name="20% - Акцент1 2 4" xfId="24"/>
    <cellStyle name="20% - Акцент1 2_29-30 мая" xfId="25"/>
    <cellStyle name="20% - Акцент1 3" xfId="26"/>
    <cellStyle name="20% - Акцент1 3 2" xfId="27"/>
    <cellStyle name="20% - Акцент1 4" xfId="28"/>
    <cellStyle name="20% - Акцент1 4 2" xfId="29"/>
    <cellStyle name="20% - Акцент1 5" xfId="30"/>
    <cellStyle name="20% - Акцент1 5 2" xfId="31"/>
    <cellStyle name="20% - Акцент1 6" xfId="32"/>
    <cellStyle name="20% - Акцент1 6 2" xfId="33"/>
    <cellStyle name="20% - Акцент1 7" xfId="34"/>
    <cellStyle name="20% - Акцент1 7 2" xfId="35"/>
    <cellStyle name="20% - Акцент1 8" xfId="36"/>
    <cellStyle name="20% - Акцент1 8 2" xfId="37"/>
    <cellStyle name="20% - Акцент1 9" xfId="38"/>
    <cellStyle name="20% - Акцент1 9 2" xfId="39"/>
    <cellStyle name="20% - Акцент2" xfId="40"/>
    <cellStyle name="20% — акцент2" xfId="41"/>
    <cellStyle name="20% - Акцент2 10" xfId="42"/>
    <cellStyle name="20% - Акцент2 10 2" xfId="43"/>
    <cellStyle name="20% - Акцент2 2" xfId="44"/>
    <cellStyle name="20% - Акцент2 2 2" xfId="45"/>
    <cellStyle name="20% - Акцент2 2 2 2" xfId="46"/>
    <cellStyle name="20% - Акцент2 2 3" xfId="47"/>
    <cellStyle name="20% - Акцент2 2 3 2" xfId="48"/>
    <cellStyle name="20% - Акцент2 2 4" xfId="49"/>
    <cellStyle name="20% - Акцент2 2_29-30 мая" xfId="50"/>
    <cellStyle name="20% - Акцент2 3" xfId="51"/>
    <cellStyle name="20% - Акцент2 3 2" xfId="52"/>
    <cellStyle name="20% - Акцент2 4" xfId="53"/>
    <cellStyle name="20% - Акцент2 4 2" xfId="54"/>
    <cellStyle name="20% - Акцент2 5" xfId="55"/>
    <cellStyle name="20% - Акцент2 5 2" xfId="56"/>
    <cellStyle name="20% - Акцент2 6" xfId="57"/>
    <cellStyle name="20% - Акцент2 6 2" xfId="58"/>
    <cellStyle name="20% - Акцент2 7" xfId="59"/>
    <cellStyle name="20% - Акцент2 7 2" xfId="60"/>
    <cellStyle name="20% - Акцент2 8" xfId="61"/>
    <cellStyle name="20% - Акцент2 8 2" xfId="62"/>
    <cellStyle name="20% - Акцент2 9" xfId="63"/>
    <cellStyle name="20% - Акцент2 9 2" xfId="64"/>
    <cellStyle name="20% - Акцент3" xfId="65"/>
    <cellStyle name="20% — акцент3" xfId="66"/>
    <cellStyle name="20% - Акцент3 10" xfId="67"/>
    <cellStyle name="20% - Акцент3 10 2" xfId="68"/>
    <cellStyle name="20% - Акцент3 2" xfId="69"/>
    <cellStyle name="20% - Акцент3 2 2" xfId="70"/>
    <cellStyle name="20% - Акцент3 2 2 2" xfId="71"/>
    <cellStyle name="20% - Акцент3 2 3" xfId="72"/>
    <cellStyle name="20% - Акцент3 2 3 2" xfId="73"/>
    <cellStyle name="20% - Акцент3 2 4" xfId="74"/>
    <cellStyle name="20% - Акцент3 2_29-30 мая" xfId="75"/>
    <cellStyle name="20% - Акцент3 3" xfId="76"/>
    <cellStyle name="20% - Акцент3 3 2" xfId="77"/>
    <cellStyle name="20% - Акцент3 4" xfId="78"/>
    <cellStyle name="20% - Акцент3 4 2" xfId="79"/>
    <cellStyle name="20% - Акцент3 5" xfId="80"/>
    <cellStyle name="20% - Акцент3 5 2" xfId="81"/>
    <cellStyle name="20% - Акцент3 6" xfId="82"/>
    <cellStyle name="20% - Акцент3 6 2" xfId="83"/>
    <cellStyle name="20% - Акцент3 7" xfId="84"/>
    <cellStyle name="20% - Акцент3 7 2" xfId="85"/>
    <cellStyle name="20% - Акцент3 8" xfId="86"/>
    <cellStyle name="20% - Акцент3 8 2" xfId="87"/>
    <cellStyle name="20% - Акцент3 9" xfId="88"/>
    <cellStyle name="20% - Акцент3 9 2" xfId="89"/>
    <cellStyle name="20% - Акцент4" xfId="90"/>
    <cellStyle name="20% — акцент4" xfId="91"/>
    <cellStyle name="20% - Акцент4 10" xfId="92"/>
    <cellStyle name="20% - Акцент4 10 2" xfId="93"/>
    <cellStyle name="20% - Акцент4 2" xfId="94"/>
    <cellStyle name="20% - Акцент4 2 2" xfId="95"/>
    <cellStyle name="20% - Акцент4 2 2 2" xfId="96"/>
    <cellStyle name="20% - Акцент4 2 3" xfId="97"/>
    <cellStyle name="20% - Акцент4 2 3 2" xfId="98"/>
    <cellStyle name="20% - Акцент4 2 4" xfId="99"/>
    <cellStyle name="20% - Акцент4 2_29-30 мая" xfId="100"/>
    <cellStyle name="20% - Акцент4 3" xfId="101"/>
    <cellStyle name="20% - Акцент4 3 2" xfId="102"/>
    <cellStyle name="20% - Акцент4 4" xfId="103"/>
    <cellStyle name="20% - Акцент4 4 2" xfId="104"/>
    <cellStyle name="20% - Акцент4 5" xfId="105"/>
    <cellStyle name="20% - Акцент4 5 2" xfId="106"/>
    <cellStyle name="20% - Акцент4 6" xfId="107"/>
    <cellStyle name="20% - Акцент4 6 2" xfId="108"/>
    <cellStyle name="20% - Акцент4 7" xfId="109"/>
    <cellStyle name="20% - Акцент4 7 2" xfId="110"/>
    <cellStyle name="20% - Акцент4 8" xfId="111"/>
    <cellStyle name="20% - Акцент4 8 2" xfId="112"/>
    <cellStyle name="20% - Акцент4 9" xfId="113"/>
    <cellStyle name="20% - Акцент4 9 2" xfId="114"/>
    <cellStyle name="20% - Акцент5" xfId="115"/>
    <cellStyle name="20% — акцент5" xfId="116"/>
    <cellStyle name="20% - Акцент5 10" xfId="117"/>
    <cellStyle name="20% - Акцент5 10 2" xfId="118"/>
    <cellStyle name="20% - Акцент5 2" xfId="119"/>
    <cellStyle name="20% - Акцент5 2 2" xfId="120"/>
    <cellStyle name="20% - Акцент5 2 2 2" xfId="121"/>
    <cellStyle name="20% - Акцент5 2 3" xfId="122"/>
    <cellStyle name="20% - Акцент5 2 3 2" xfId="123"/>
    <cellStyle name="20% - Акцент5 2 4" xfId="124"/>
    <cellStyle name="20% - Акцент5 2_29-30 мая" xfId="125"/>
    <cellStyle name="20% - Акцент5 3" xfId="126"/>
    <cellStyle name="20% - Акцент5 3 2" xfId="127"/>
    <cellStyle name="20% - Акцент5 4" xfId="128"/>
    <cellStyle name="20% - Акцент5 4 2" xfId="129"/>
    <cellStyle name="20% - Акцент5 5" xfId="130"/>
    <cellStyle name="20% - Акцент5 5 2" xfId="131"/>
    <cellStyle name="20% - Акцент5 6" xfId="132"/>
    <cellStyle name="20% - Акцент5 6 2" xfId="133"/>
    <cellStyle name="20% - Акцент5 7" xfId="134"/>
    <cellStyle name="20% - Акцент5 7 2" xfId="135"/>
    <cellStyle name="20% - Акцент5 8" xfId="136"/>
    <cellStyle name="20% - Акцент5 8 2" xfId="137"/>
    <cellStyle name="20% - Акцент5 9" xfId="138"/>
    <cellStyle name="20% - Акцент5 9 2" xfId="139"/>
    <cellStyle name="20% - Акцент6" xfId="140"/>
    <cellStyle name="20% — акцент6" xfId="141"/>
    <cellStyle name="20% - Акцент6 10" xfId="142"/>
    <cellStyle name="20% - Акцент6 10 2" xfId="143"/>
    <cellStyle name="20% - Акцент6 2" xfId="144"/>
    <cellStyle name="20% - Акцент6 2 2" xfId="145"/>
    <cellStyle name="20% - Акцент6 2 2 2" xfId="146"/>
    <cellStyle name="20% - Акцент6 2 3" xfId="147"/>
    <cellStyle name="20% - Акцент6 2 3 2" xfId="148"/>
    <cellStyle name="20% - Акцент6 2 4" xfId="149"/>
    <cellStyle name="20% - Акцент6 2_29-30 мая" xfId="150"/>
    <cellStyle name="20% - Акцент6 3" xfId="151"/>
    <cellStyle name="20% - Акцент6 3 2" xfId="152"/>
    <cellStyle name="20% - Акцент6 4" xfId="153"/>
    <cellStyle name="20% - Акцент6 4 2" xfId="154"/>
    <cellStyle name="20% - Акцент6 5" xfId="155"/>
    <cellStyle name="20% - Акцент6 5 2" xfId="156"/>
    <cellStyle name="20% - Акцент6 6" xfId="157"/>
    <cellStyle name="20% - Акцент6 6 2" xfId="158"/>
    <cellStyle name="20% - Акцент6 7" xfId="159"/>
    <cellStyle name="20% - Акцент6 7 2" xfId="160"/>
    <cellStyle name="20% - Акцент6 8" xfId="161"/>
    <cellStyle name="20% - Акцент6 8 2" xfId="162"/>
    <cellStyle name="20% - Акцент6 9" xfId="163"/>
    <cellStyle name="20% - Акцент6 9 2" xfId="164"/>
    <cellStyle name="40% - Акцент1" xfId="165"/>
    <cellStyle name="40% — акцент1" xfId="166"/>
    <cellStyle name="40% - Акцент1 10" xfId="167"/>
    <cellStyle name="40% - Акцент1 10 2" xfId="168"/>
    <cellStyle name="40% - Акцент1 2" xfId="169"/>
    <cellStyle name="40% - Акцент1 2 2" xfId="170"/>
    <cellStyle name="40% - Акцент1 2 2 2" xfId="171"/>
    <cellStyle name="40% - Акцент1 2 3" xfId="172"/>
    <cellStyle name="40% - Акцент1 2 3 2" xfId="173"/>
    <cellStyle name="40% - Акцент1 2 4" xfId="174"/>
    <cellStyle name="40% - Акцент1 2_29-30 мая" xfId="175"/>
    <cellStyle name="40% - Акцент1 3" xfId="176"/>
    <cellStyle name="40% - Акцент1 3 2" xfId="177"/>
    <cellStyle name="40% - Акцент1 4" xfId="178"/>
    <cellStyle name="40% - Акцент1 4 2" xfId="179"/>
    <cellStyle name="40% - Акцент1 5" xfId="180"/>
    <cellStyle name="40% - Акцент1 5 2" xfId="181"/>
    <cellStyle name="40% - Акцент1 6" xfId="182"/>
    <cellStyle name="40% - Акцент1 6 2" xfId="183"/>
    <cellStyle name="40% - Акцент1 7" xfId="184"/>
    <cellStyle name="40% - Акцент1 7 2" xfId="185"/>
    <cellStyle name="40% - Акцент1 8" xfId="186"/>
    <cellStyle name="40% - Акцент1 8 2" xfId="187"/>
    <cellStyle name="40% - Акцент1 9" xfId="188"/>
    <cellStyle name="40% - Акцент1 9 2" xfId="189"/>
    <cellStyle name="40% - Акцент2" xfId="190"/>
    <cellStyle name="40% — акцент2" xfId="191"/>
    <cellStyle name="40% - Акцент2 10" xfId="192"/>
    <cellStyle name="40% - Акцент2 10 2" xfId="193"/>
    <cellStyle name="40% - Акцент2 2" xfId="194"/>
    <cellStyle name="40% - Акцент2 2 2" xfId="195"/>
    <cellStyle name="40% - Акцент2 2 2 2" xfId="196"/>
    <cellStyle name="40% - Акцент2 2 3" xfId="197"/>
    <cellStyle name="40% - Акцент2 2 3 2" xfId="198"/>
    <cellStyle name="40% - Акцент2 2 4" xfId="199"/>
    <cellStyle name="40% - Акцент2 2_29-30 мая" xfId="200"/>
    <cellStyle name="40% - Акцент2 3" xfId="201"/>
    <cellStyle name="40% - Акцент2 3 2" xfId="202"/>
    <cellStyle name="40% - Акцент2 4" xfId="203"/>
    <cellStyle name="40% - Акцент2 4 2" xfId="204"/>
    <cellStyle name="40% - Акцент2 5" xfId="205"/>
    <cellStyle name="40% - Акцент2 5 2" xfId="206"/>
    <cellStyle name="40% - Акцент2 6" xfId="207"/>
    <cellStyle name="40% - Акцент2 6 2" xfId="208"/>
    <cellStyle name="40% - Акцент2 7" xfId="209"/>
    <cellStyle name="40% - Акцент2 7 2" xfId="210"/>
    <cellStyle name="40% - Акцент2 8" xfId="211"/>
    <cellStyle name="40% - Акцент2 8 2" xfId="212"/>
    <cellStyle name="40% - Акцент2 9" xfId="213"/>
    <cellStyle name="40% - Акцент2 9 2" xfId="214"/>
    <cellStyle name="40% - Акцент3" xfId="215"/>
    <cellStyle name="40% — акцент3" xfId="216"/>
    <cellStyle name="40% - Акцент3 10" xfId="217"/>
    <cellStyle name="40% - Акцент3 10 2" xfId="218"/>
    <cellStyle name="40% - Акцент3 2" xfId="219"/>
    <cellStyle name="40% - Акцент3 2 2" xfId="220"/>
    <cellStyle name="40% - Акцент3 2 2 2" xfId="221"/>
    <cellStyle name="40% - Акцент3 2 3" xfId="222"/>
    <cellStyle name="40% - Акцент3 2 3 2" xfId="223"/>
    <cellStyle name="40% - Акцент3 2 4" xfId="224"/>
    <cellStyle name="40% - Акцент3 2_29-30 мая" xfId="225"/>
    <cellStyle name="40% - Акцент3 3" xfId="226"/>
    <cellStyle name="40% - Акцент3 3 2" xfId="227"/>
    <cellStyle name="40% - Акцент3 4" xfId="228"/>
    <cellStyle name="40% - Акцент3 4 2" xfId="229"/>
    <cellStyle name="40% - Акцент3 5" xfId="230"/>
    <cellStyle name="40% - Акцент3 5 2" xfId="231"/>
    <cellStyle name="40% - Акцент3 6" xfId="232"/>
    <cellStyle name="40% - Акцент3 6 2" xfId="233"/>
    <cellStyle name="40% - Акцент3 7" xfId="234"/>
    <cellStyle name="40% - Акцент3 7 2" xfId="235"/>
    <cellStyle name="40% - Акцент3 8" xfId="236"/>
    <cellStyle name="40% - Акцент3 8 2" xfId="237"/>
    <cellStyle name="40% - Акцент3 9" xfId="238"/>
    <cellStyle name="40% - Акцент3 9 2" xfId="239"/>
    <cellStyle name="40% - Акцент4" xfId="240"/>
    <cellStyle name="40% — акцент4" xfId="241"/>
    <cellStyle name="40% - Акцент4 10" xfId="242"/>
    <cellStyle name="40% - Акцент4 10 2" xfId="243"/>
    <cellStyle name="40% - Акцент4 2" xfId="244"/>
    <cellStyle name="40% - Акцент4 2 2" xfId="245"/>
    <cellStyle name="40% - Акцент4 2 2 2" xfId="246"/>
    <cellStyle name="40% - Акцент4 2 3" xfId="247"/>
    <cellStyle name="40% - Акцент4 2 3 2" xfId="248"/>
    <cellStyle name="40% - Акцент4 2 4" xfId="249"/>
    <cellStyle name="40% - Акцент4 2_29-30 мая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— акцент5" xfId="266"/>
    <cellStyle name="40% - Акцент5 10" xfId="267"/>
    <cellStyle name="40% - Акцент5 10 2" xfId="268"/>
    <cellStyle name="40% - Акцент5 2" xfId="269"/>
    <cellStyle name="40% - Акцент5 2 2" xfId="270"/>
    <cellStyle name="40% - Акцент5 2 2 2" xfId="271"/>
    <cellStyle name="40% - Акцент5 2 3" xfId="272"/>
    <cellStyle name="40% - Акцент5 2 3 2" xfId="273"/>
    <cellStyle name="40% - Акцент5 2 4" xfId="274"/>
    <cellStyle name="40% - Акцент5 2_29-30 мая" xfId="275"/>
    <cellStyle name="40% - Акцент5 3" xfId="276"/>
    <cellStyle name="40% - Акцент5 3 2" xfId="277"/>
    <cellStyle name="40% - Акцент5 4" xfId="278"/>
    <cellStyle name="40% - Акцент5 4 2" xfId="279"/>
    <cellStyle name="40% - Акцент5 5" xfId="280"/>
    <cellStyle name="40% - Акцент5 5 2" xfId="281"/>
    <cellStyle name="40% - Акцент5 6" xfId="282"/>
    <cellStyle name="40% - Акцент5 6 2" xfId="283"/>
    <cellStyle name="40% - Акцент5 7" xfId="284"/>
    <cellStyle name="40% - Акцент5 7 2" xfId="285"/>
    <cellStyle name="40% - Акцент5 8" xfId="286"/>
    <cellStyle name="40% - Акцент5 8 2" xfId="287"/>
    <cellStyle name="40% - Акцент5 9" xfId="288"/>
    <cellStyle name="40% - Акцент5 9 2" xfId="289"/>
    <cellStyle name="40% - Акцент6" xfId="290"/>
    <cellStyle name="40% — акцент6" xfId="291"/>
    <cellStyle name="40% - Акцент6 10" xfId="292"/>
    <cellStyle name="40% - Акцент6 10 2" xfId="293"/>
    <cellStyle name="40% - Акцент6 2" xfId="294"/>
    <cellStyle name="40% - Акцент6 2 2" xfId="295"/>
    <cellStyle name="40% - Акцент6 2 2 2" xfId="296"/>
    <cellStyle name="40% - Акцент6 2 3" xfId="297"/>
    <cellStyle name="40% - Акцент6 2 3 2" xfId="298"/>
    <cellStyle name="40% - Акцент6 2 4" xfId="299"/>
    <cellStyle name="40% - Акцент6 2_29-30 мая" xfId="300"/>
    <cellStyle name="40% - Акцент6 3" xfId="301"/>
    <cellStyle name="40% - Акцент6 3 2" xfId="302"/>
    <cellStyle name="40% - Акцент6 4" xfId="303"/>
    <cellStyle name="40% - Акцент6 4 2" xfId="304"/>
    <cellStyle name="40% - Акцент6 5" xfId="305"/>
    <cellStyle name="40% - Акцент6 5 2" xfId="306"/>
    <cellStyle name="40% - Акцент6 6" xfId="307"/>
    <cellStyle name="40% - Акцент6 6 2" xfId="308"/>
    <cellStyle name="40% - Акцент6 7" xfId="309"/>
    <cellStyle name="40% - Акцент6 7 2" xfId="310"/>
    <cellStyle name="40% - Акцент6 8" xfId="311"/>
    <cellStyle name="40% - Акцент6 8 2" xfId="312"/>
    <cellStyle name="40% - Акцент6 9" xfId="313"/>
    <cellStyle name="40% - Акцент6 9 2" xfId="314"/>
    <cellStyle name="60% - Акцент1" xfId="315"/>
    <cellStyle name="60% — акцент1" xfId="316"/>
    <cellStyle name="60% - Акцент1 10" xfId="317"/>
    <cellStyle name="60% - Акцент1 2" xfId="318"/>
    <cellStyle name="60% - Акцент1 3" xfId="319"/>
    <cellStyle name="60% - Акцент1 4" xfId="320"/>
    <cellStyle name="60% - Акцент1 5" xfId="321"/>
    <cellStyle name="60% - Акцент1 6" xfId="322"/>
    <cellStyle name="60% - Акцент1 7" xfId="323"/>
    <cellStyle name="60% - Акцент1 8" xfId="324"/>
    <cellStyle name="60% - Акцент1 9" xfId="325"/>
    <cellStyle name="60% - Акцент2" xfId="326"/>
    <cellStyle name="60% — акцент2" xfId="327"/>
    <cellStyle name="60% - Акцент2 10" xfId="328"/>
    <cellStyle name="60% - Акцент2 2" xfId="329"/>
    <cellStyle name="60% - Акцент2 3" xfId="330"/>
    <cellStyle name="60% - Акцент2 4" xfId="331"/>
    <cellStyle name="60% - Акцент2 5" xfId="332"/>
    <cellStyle name="60% - Акцент2 6" xfId="333"/>
    <cellStyle name="60% - Акцент2 7" xfId="334"/>
    <cellStyle name="60% - Акцент2 8" xfId="335"/>
    <cellStyle name="60% - Акцент2 9" xfId="336"/>
    <cellStyle name="60% - Акцент3" xfId="337"/>
    <cellStyle name="60% — акцент3" xfId="338"/>
    <cellStyle name="60% - Акцент3 10" xfId="339"/>
    <cellStyle name="60% - Акцент3 2" xfId="340"/>
    <cellStyle name="60% - Акцент3 3" xfId="341"/>
    <cellStyle name="60% - Акцент3 4" xfId="342"/>
    <cellStyle name="60% - Акцент3 5" xfId="343"/>
    <cellStyle name="60% - Акцент3 6" xfId="344"/>
    <cellStyle name="60% - Акцент3 7" xfId="345"/>
    <cellStyle name="60% - Акцент3 8" xfId="346"/>
    <cellStyle name="60% - Акцент3 9" xfId="347"/>
    <cellStyle name="60% - Акцент4" xfId="348"/>
    <cellStyle name="60% — акцент4" xfId="349"/>
    <cellStyle name="60% - Акцент4 10" xfId="350"/>
    <cellStyle name="60% - Акцент4 2" xfId="351"/>
    <cellStyle name="60% - Акцент4 3" xfId="352"/>
    <cellStyle name="60% - Акцент4 4" xfId="353"/>
    <cellStyle name="60% - Акцент4 5" xfId="354"/>
    <cellStyle name="60% - Акцент4 6" xfId="355"/>
    <cellStyle name="60% - Акцент4 7" xfId="356"/>
    <cellStyle name="60% - Акцент4 8" xfId="357"/>
    <cellStyle name="60% - Акцент4 9" xfId="358"/>
    <cellStyle name="60% - Акцент5" xfId="359"/>
    <cellStyle name="60% — акцент5" xfId="360"/>
    <cellStyle name="60% - Акцент5 10" xfId="361"/>
    <cellStyle name="60% - Акцент5 2" xfId="362"/>
    <cellStyle name="60% - Акцент5 3" xfId="363"/>
    <cellStyle name="60% - Акцент5 4" xfId="364"/>
    <cellStyle name="60% - Акцент5 5" xfId="365"/>
    <cellStyle name="60% - Акцент5 6" xfId="366"/>
    <cellStyle name="60% - Акцент5 7" xfId="367"/>
    <cellStyle name="60% - Акцент5 8" xfId="368"/>
    <cellStyle name="60% - Акцент5 9" xfId="369"/>
    <cellStyle name="60% - Акцент6" xfId="370"/>
    <cellStyle name="60% — акцент6" xfId="371"/>
    <cellStyle name="60% - Акцент6 10" xfId="372"/>
    <cellStyle name="60% - Акцент6 2" xfId="373"/>
    <cellStyle name="60% - Акцент6 3" xfId="374"/>
    <cellStyle name="60% - Акцент6 4" xfId="375"/>
    <cellStyle name="60% - Акцент6 5" xfId="376"/>
    <cellStyle name="60% - Акцент6 6" xfId="377"/>
    <cellStyle name="60% - Акцент6 7" xfId="378"/>
    <cellStyle name="60% - Акцент6 8" xfId="379"/>
    <cellStyle name="60% - Акцент6 9" xfId="380"/>
    <cellStyle name="Excel Built-in Normal" xfId="381"/>
    <cellStyle name="Normal_технические" xfId="382"/>
    <cellStyle name="Акцент1" xfId="383"/>
    <cellStyle name="Акцент1 2" xfId="384"/>
    <cellStyle name="Акцент1 3" xfId="385"/>
    <cellStyle name="Акцент1 4" xfId="386"/>
    <cellStyle name="Акцент2" xfId="387"/>
    <cellStyle name="Акцент2 2" xfId="388"/>
    <cellStyle name="Акцент2 3" xfId="389"/>
    <cellStyle name="Акцент2 4" xfId="390"/>
    <cellStyle name="Акцент3" xfId="391"/>
    <cellStyle name="Акцент3 2" xfId="392"/>
    <cellStyle name="Акцент3 3" xfId="393"/>
    <cellStyle name="Акцент3 4" xfId="394"/>
    <cellStyle name="Акцент4" xfId="395"/>
    <cellStyle name="Акцент4 2" xfId="396"/>
    <cellStyle name="Акцент4 3" xfId="397"/>
    <cellStyle name="Акцент4 4" xfId="398"/>
    <cellStyle name="Акцент5" xfId="399"/>
    <cellStyle name="Акцент5 2" xfId="400"/>
    <cellStyle name="Акцент5 3" xfId="401"/>
    <cellStyle name="Акцент5 4" xfId="402"/>
    <cellStyle name="Акцент6" xfId="403"/>
    <cellStyle name="Акцент6 2" xfId="404"/>
    <cellStyle name="Акцент6 3" xfId="405"/>
    <cellStyle name="Акцент6 4" xfId="406"/>
    <cellStyle name="Ввод " xfId="407"/>
    <cellStyle name="Ввод  2" xfId="408"/>
    <cellStyle name="Ввод  3" xfId="409"/>
    <cellStyle name="Ввод  4" xfId="410"/>
    <cellStyle name="Вывод" xfId="411"/>
    <cellStyle name="Вывод 2" xfId="412"/>
    <cellStyle name="Вывод 3" xfId="413"/>
    <cellStyle name="Вывод 4" xfId="414"/>
    <cellStyle name="Вычисление" xfId="415"/>
    <cellStyle name="Вычисление 2" xfId="416"/>
    <cellStyle name="Вычисление 3" xfId="417"/>
    <cellStyle name="Вычисление 4" xfId="418"/>
    <cellStyle name="Currency" xfId="419"/>
    <cellStyle name="Currency [0]" xfId="420"/>
    <cellStyle name="Денежный 10" xfId="421"/>
    <cellStyle name="Денежный 10 2" xfId="422"/>
    <cellStyle name="Денежный 10 2 2" xfId="423"/>
    <cellStyle name="Денежный 10 2 2 2" xfId="424"/>
    <cellStyle name="Денежный 10 2 3" xfId="425"/>
    <cellStyle name="Денежный 10 2 3 2" xfId="426"/>
    <cellStyle name="Денежный 10 2 3 2 2" xfId="427"/>
    <cellStyle name="Денежный 10 2 3 3" xfId="428"/>
    <cellStyle name="Денежный 10 2 3 3 2" xfId="429"/>
    <cellStyle name="Денежный 10 2 3 3 2 2" xfId="430"/>
    <cellStyle name="Денежный 10 2 3 3 3" xfId="431"/>
    <cellStyle name="Денежный 10 2 4" xfId="432"/>
    <cellStyle name="Денежный 10 2 4 2" xfId="433"/>
    <cellStyle name="Денежный 10 2 4 3" xfId="434"/>
    <cellStyle name="Денежный 10 2 4 4" xfId="435"/>
    <cellStyle name="Денежный 10 2 5" xfId="436"/>
    <cellStyle name="Денежный 10 2 6" xfId="437"/>
    <cellStyle name="Денежный 10 2 7" xfId="438"/>
    <cellStyle name="Денежный 10 3" xfId="439"/>
    <cellStyle name="Денежный 10 3 2" xfId="440"/>
    <cellStyle name="Денежный 10 3 3" xfId="441"/>
    <cellStyle name="Денежный 10 3 3 2" xfId="442"/>
    <cellStyle name="Денежный 10 3 4" xfId="443"/>
    <cellStyle name="Денежный 10 4" xfId="444"/>
    <cellStyle name="Денежный 10 4 2" xfId="445"/>
    <cellStyle name="Денежный 10 4 3" xfId="446"/>
    <cellStyle name="Денежный 10 4 3 2" xfId="447"/>
    <cellStyle name="Денежный 10 5" xfId="448"/>
    <cellStyle name="Денежный 10 5 2" xfId="449"/>
    <cellStyle name="Денежный 11" xfId="450"/>
    <cellStyle name="Денежный 11 10" xfId="451"/>
    <cellStyle name="Денежный 11 11" xfId="452"/>
    <cellStyle name="Денежный 11 11 2" xfId="453"/>
    <cellStyle name="Денежный 11 11 3" xfId="454"/>
    <cellStyle name="Денежный 11 12" xfId="455"/>
    <cellStyle name="Денежный 11 13" xfId="456"/>
    <cellStyle name="Денежный 11 14" xfId="457"/>
    <cellStyle name="Денежный 11 2" xfId="458"/>
    <cellStyle name="Денежный 11 2 2" xfId="459"/>
    <cellStyle name="Денежный 11 2 2 2" xfId="460"/>
    <cellStyle name="Денежный 11 2 2 3" xfId="461"/>
    <cellStyle name="Денежный 11 2 3" xfId="462"/>
    <cellStyle name="Денежный 11 3" xfId="463"/>
    <cellStyle name="Денежный 11 4" xfId="464"/>
    <cellStyle name="Денежный 11 5" xfId="465"/>
    <cellStyle name="Денежный 11 6" xfId="466"/>
    <cellStyle name="Денежный 11 7" xfId="467"/>
    <cellStyle name="Денежный 11 8" xfId="468"/>
    <cellStyle name="Денежный 11 9" xfId="469"/>
    <cellStyle name="Денежный 11 9 12" xfId="470"/>
    <cellStyle name="Денежный 11 9 12 2" xfId="471"/>
    <cellStyle name="Денежный 11 9 2" xfId="472"/>
    <cellStyle name="Денежный 11 9 3" xfId="473"/>
    <cellStyle name="Денежный 11 9 4" xfId="474"/>
    <cellStyle name="Денежный 11 9 5" xfId="475"/>
    <cellStyle name="Денежный 11 9 6" xfId="476"/>
    <cellStyle name="Денежный 11 9 7" xfId="477"/>
    <cellStyle name="Денежный 12" xfId="478"/>
    <cellStyle name="Денежный 12 10" xfId="479"/>
    <cellStyle name="Денежный 12 11" xfId="480"/>
    <cellStyle name="Денежный 12 12" xfId="481"/>
    <cellStyle name="Денежный 12 12 10" xfId="482"/>
    <cellStyle name="Денежный 12 12 10 2" xfId="483"/>
    <cellStyle name="Денежный 12 12 10 2 2" xfId="484"/>
    <cellStyle name="Денежный 12 12 10 3" xfId="485"/>
    <cellStyle name="Денежный 12 12 10 4" xfId="486"/>
    <cellStyle name="Денежный 12 12 10 5" xfId="487"/>
    <cellStyle name="Денежный 12 12 2" xfId="488"/>
    <cellStyle name="Денежный 12 12 2 2" xfId="489"/>
    <cellStyle name="Денежный 12 12 2 3" xfId="490"/>
    <cellStyle name="Денежный 12 12 2 4" xfId="491"/>
    <cellStyle name="Денежный 12 12 3" xfId="492"/>
    <cellStyle name="Денежный 12 12 3 2" xfId="493"/>
    <cellStyle name="Денежный 12 12 3 3" xfId="494"/>
    <cellStyle name="Денежный 12 12 3 3 2" xfId="495"/>
    <cellStyle name="Денежный 12 12 4" xfId="496"/>
    <cellStyle name="Денежный 12 12 5" xfId="497"/>
    <cellStyle name="Денежный 12 12 5 2" xfId="498"/>
    <cellStyle name="Денежный 12 12 5 4" xfId="499"/>
    <cellStyle name="Денежный 12 12 6" xfId="500"/>
    <cellStyle name="Денежный 12 12 7" xfId="501"/>
    <cellStyle name="Денежный 12 12 8" xfId="502"/>
    <cellStyle name="Денежный 12 12 9" xfId="503"/>
    <cellStyle name="Денежный 12 12_Мастер" xfId="504"/>
    <cellStyle name="Денежный 12 13" xfId="505"/>
    <cellStyle name="Денежный 12 14" xfId="506"/>
    <cellStyle name="Денежный 12 15" xfId="507"/>
    <cellStyle name="Денежный 12 16" xfId="508"/>
    <cellStyle name="Денежный 12 17" xfId="509"/>
    <cellStyle name="Денежный 12 18" xfId="510"/>
    <cellStyle name="Денежный 12 19" xfId="511"/>
    <cellStyle name="Денежный 12 2" xfId="512"/>
    <cellStyle name="Денежный 12 2 2" xfId="513"/>
    <cellStyle name="Денежный 12 2 3" xfId="514"/>
    <cellStyle name="Денежный 12 20" xfId="515"/>
    <cellStyle name="Денежный 12 21" xfId="516"/>
    <cellStyle name="Денежный 12 3" xfId="517"/>
    <cellStyle name="Денежный 12 3 2" xfId="518"/>
    <cellStyle name="Денежный 12 4" xfId="519"/>
    <cellStyle name="Денежный 12 5" xfId="520"/>
    <cellStyle name="Денежный 12 6" xfId="521"/>
    <cellStyle name="Денежный 12 7" xfId="522"/>
    <cellStyle name="Денежный 12 8" xfId="523"/>
    <cellStyle name="Денежный 12 9" xfId="524"/>
    <cellStyle name="Денежный 13 10" xfId="525"/>
    <cellStyle name="Денежный 13 2" xfId="526"/>
    <cellStyle name="Денежный 13 3" xfId="527"/>
    <cellStyle name="Денежный 13 4" xfId="528"/>
    <cellStyle name="Денежный 13 5" xfId="529"/>
    <cellStyle name="Денежный 13 6" xfId="530"/>
    <cellStyle name="Денежный 13 7" xfId="531"/>
    <cellStyle name="Денежный 13 8" xfId="532"/>
    <cellStyle name="Денежный 13 9" xfId="533"/>
    <cellStyle name="Денежный 14 2" xfId="534"/>
    <cellStyle name="Денежный 14 3" xfId="535"/>
    <cellStyle name="Денежный 14 4" xfId="536"/>
    <cellStyle name="Денежный 14 5" xfId="537"/>
    <cellStyle name="Денежный 14 6" xfId="538"/>
    <cellStyle name="Денежный 14 7" xfId="539"/>
    <cellStyle name="Денежный 14 8" xfId="540"/>
    <cellStyle name="Денежный 14 9" xfId="541"/>
    <cellStyle name="Денежный 16" xfId="542"/>
    <cellStyle name="Денежный 18" xfId="543"/>
    <cellStyle name="Денежный 2" xfId="544"/>
    <cellStyle name="Денежный 2 10" xfId="545"/>
    <cellStyle name="Денежный 2 10 2" xfId="546"/>
    <cellStyle name="Денежный 2 10 2 10" xfId="547"/>
    <cellStyle name="Денежный 2 10 2 11" xfId="548"/>
    <cellStyle name="Денежный 2 10 2 12" xfId="549"/>
    <cellStyle name="Денежный 2 10 2 13" xfId="550"/>
    <cellStyle name="Денежный 2 10 2 14" xfId="551"/>
    <cellStyle name="Денежный 2 10 2 15" xfId="552"/>
    <cellStyle name="Денежный 2 10 2 2" xfId="553"/>
    <cellStyle name="Денежный 2 10 2 2 2" xfId="554"/>
    <cellStyle name="Денежный 2 10 2 2 3" xfId="555"/>
    <cellStyle name="Денежный 2 10 2 3" xfId="556"/>
    <cellStyle name="Денежный 2 10 2 4" xfId="557"/>
    <cellStyle name="Денежный 2 10 2 5" xfId="558"/>
    <cellStyle name="Денежный 2 10 2 6" xfId="559"/>
    <cellStyle name="Денежный 2 10 2 7" xfId="560"/>
    <cellStyle name="Денежный 2 10 2 8" xfId="561"/>
    <cellStyle name="Денежный 2 10 2 9" xfId="562"/>
    <cellStyle name="Денежный 2 10 3" xfId="563"/>
    <cellStyle name="Денежный 2 11" xfId="564"/>
    <cellStyle name="Денежный 2 11 2" xfId="565"/>
    <cellStyle name="Денежный 2 11 2 2" xfId="566"/>
    <cellStyle name="Денежный 2 11 2 3" xfId="567"/>
    <cellStyle name="Денежный 2 11 3" xfId="568"/>
    <cellStyle name="Денежный 2 11 4" xfId="569"/>
    <cellStyle name="Денежный 2 12" xfId="570"/>
    <cellStyle name="Денежный 2 13" xfId="571"/>
    <cellStyle name="Денежный 2 13 2" xfId="572"/>
    <cellStyle name="Денежный 2 13 3" xfId="573"/>
    <cellStyle name="Денежный 2 14" xfId="574"/>
    <cellStyle name="Денежный 2 15" xfId="575"/>
    <cellStyle name="Денежный 2 16" xfId="576"/>
    <cellStyle name="Денежный 2 17" xfId="577"/>
    <cellStyle name="Денежный 2 18" xfId="578"/>
    <cellStyle name="Денежный 2 19" xfId="579"/>
    <cellStyle name="Денежный 2 2" xfId="580"/>
    <cellStyle name="Денежный 2 2 10" xfId="581"/>
    <cellStyle name="Денежный 2 2 11" xfId="582"/>
    <cellStyle name="Денежный 2 2 12" xfId="583"/>
    <cellStyle name="Денежный 2 2 2" xfId="584"/>
    <cellStyle name="Денежный 2 2 2 10" xfId="585"/>
    <cellStyle name="Денежный 2 2 2 11" xfId="586"/>
    <cellStyle name="Денежный 2 2 2 2" xfId="587"/>
    <cellStyle name="Денежный 2 2 2 3" xfId="588"/>
    <cellStyle name="Денежный 2 2 2 4" xfId="589"/>
    <cellStyle name="Денежный 2 2 2 4 2" xfId="590"/>
    <cellStyle name="Денежный 2 2 2 5" xfId="591"/>
    <cellStyle name="Денежный 2 2 2 6" xfId="592"/>
    <cellStyle name="Денежный 2 2 2 7" xfId="593"/>
    <cellStyle name="Денежный 2 2 2 8" xfId="594"/>
    <cellStyle name="Денежный 2 2 2 9" xfId="595"/>
    <cellStyle name="Денежный 2 2 3" xfId="596"/>
    <cellStyle name="Денежный 2 2 4" xfId="597"/>
    <cellStyle name="Денежный 2 2 5" xfId="598"/>
    <cellStyle name="Денежный 2 2 5 2" xfId="599"/>
    <cellStyle name="Денежный 2 2 6" xfId="600"/>
    <cellStyle name="Денежный 2 2 7" xfId="601"/>
    <cellStyle name="Денежный 2 2 8" xfId="602"/>
    <cellStyle name="Денежный 2 2 9" xfId="603"/>
    <cellStyle name="Денежный 2 20" xfId="604"/>
    <cellStyle name="Денежный 2 21" xfId="605"/>
    <cellStyle name="Денежный 2 22" xfId="606"/>
    <cellStyle name="Денежный 2 23" xfId="607"/>
    <cellStyle name="Денежный 2 24" xfId="608"/>
    <cellStyle name="Денежный 2 24 2" xfId="609"/>
    <cellStyle name="Денежный 2 24 3" xfId="610"/>
    <cellStyle name="Денежный 2 24 3 2" xfId="611"/>
    <cellStyle name="Денежный 2 24 4" xfId="612"/>
    <cellStyle name="Денежный 2 25" xfId="613"/>
    <cellStyle name="Денежный 2 26" xfId="614"/>
    <cellStyle name="Денежный 2 27" xfId="615"/>
    <cellStyle name="Денежный 2 28" xfId="616"/>
    <cellStyle name="Денежный 2 29" xfId="617"/>
    <cellStyle name="Денежный 2 3" xfId="618"/>
    <cellStyle name="Денежный 2 3 2" xfId="619"/>
    <cellStyle name="Денежный 2 3 2 2" xfId="620"/>
    <cellStyle name="Денежный 2 3 2 3" xfId="621"/>
    <cellStyle name="Денежный 2 3 2 4" xfId="622"/>
    <cellStyle name="Денежный 2 3 3" xfId="623"/>
    <cellStyle name="Денежный 2 3 4" xfId="624"/>
    <cellStyle name="Денежный 2 3 5" xfId="625"/>
    <cellStyle name="Денежный 2 3 6" xfId="626"/>
    <cellStyle name="Денежный 2 3 7" xfId="627"/>
    <cellStyle name="Денежный 2 3 8" xfId="628"/>
    <cellStyle name="Денежный 2 3 9" xfId="629"/>
    <cellStyle name="Денежный 2 3 9 2" xfId="630"/>
    <cellStyle name="Денежный 2 3 9 2 2" xfId="631"/>
    <cellStyle name="Денежный 2 3 9 2 3" xfId="632"/>
    <cellStyle name="Денежный 2 3 9 2 4" xfId="633"/>
    <cellStyle name="Денежный 2 3 9 3" xfId="634"/>
    <cellStyle name="Денежный 2 3 9 4" xfId="635"/>
    <cellStyle name="Денежный 2 3 9 5" xfId="636"/>
    <cellStyle name="Денежный 2 3 9 6" xfId="637"/>
    <cellStyle name="Денежный 2 3 9 7" xfId="638"/>
    <cellStyle name="Денежный 2 3 9 8" xfId="639"/>
    <cellStyle name="Денежный 2 30" xfId="640"/>
    <cellStyle name="Денежный 2 31" xfId="641"/>
    <cellStyle name="Денежный 2 32" xfId="642"/>
    <cellStyle name="Денежный 2 33" xfId="643"/>
    <cellStyle name="Денежный 2 34" xfId="644"/>
    <cellStyle name="Денежный 2 35" xfId="645"/>
    <cellStyle name="Денежный 2 36" xfId="646"/>
    <cellStyle name="Денежный 2 36 2" xfId="647"/>
    <cellStyle name="Денежный 2 37" xfId="648"/>
    <cellStyle name="Денежный 2 38" xfId="649"/>
    <cellStyle name="Денежный 2 39" xfId="650"/>
    <cellStyle name="Денежный 2 4" xfId="651"/>
    <cellStyle name="Денежный 2 4 2" xfId="652"/>
    <cellStyle name="Денежный 2 4 3" xfId="653"/>
    <cellStyle name="Денежный 2 4 4" xfId="654"/>
    <cellStyle name="Денежный 2 4 5" xfId="655"/>
    <cellStyle name="Денежный 2 4 6" xfId="656"/>
    <cellStyle name="Денежный 2 4 7" xfId="657"/>
    <cellStyle name="Денежный 2 4 8" xfId="658"/>
    <cellStyle name="Денежный 2 4 9" xfId="659"/>
    <cellStyle name="Денежный 2 40" xfId="660"/>
    <cellStyle name="Денежный 2 41" xfId="661"/>
    <cellStyle name="Денежный 2 42" xfId="662"/>
    <cellStyle name="Денежный 2 43" xfId="663"/>
    <cellStyle name="Денежный 2 45" xfId="664"/>
    <cellStyle name="Денежный 2 46" xfId="665"/>
    <cellStyle name="Денежный 2 47" xfId="666"/>
    <cellStyle name="Денежный 2 5" xfId="667"/>
    <cellStyle name="Денежный 2 5 2" xfId="668"/>
    <cellStyle name="Денежный 2 5 2 2" xfId="669"/>
    <cellStyle name="Денежный 2 5 2 3" xfId="670"/>
    <cellStyle name="Денежный 2 5 2 4" xfId="671"/>
    <cellStyle name="Денежный 2 5 3" xfId="672"/>
    <cellStyle name="Денежный 2 5 3 2" xfId="673"/>
    <cellStyle name="Денежный 2 5 3 3" xfId="674"/>
    <cellStyle name="Денежный 2 5 3 4" xfId="675"/>
    <cellStyle name="Денежный 2 5 4" xfId="676"/>
    <cellStyle name="Денежный 2 5 4 2" xfId="677"/>
    <cellStyle name="Денежный 2 5 4 3" xfId="678"/>
    <cellStyle name="Денежный 2 5 4 4" xfId="679"/>
    <cellStyle name="Денежный 2 5 5" xfId="680"/>
    <cellStyle name="Денежный 2 5 6" xfId="681"/>
    <cellStyle name="Денежный 2 5 7" xfId="682"/>
    <cellStyle name="Денежный 2 5 8" xfId="683"/>
    <cellStyle name="Денежный 2 51" xfId="684"/>
    <cellStyle name="Денежный 2 6" xfId="685"/>
    <cellStyle name="Денежный 2 7" xfId="686"/>
    <cellStyle name="Денежный 2 8" xfId="687"/>
    <cellStyle name="Денежный 2 9" xfId="688"/>
    <cellStyle name="Денежный 20" xfId="689"/>
    <cellStyle name="Денежный 24" xfId="690"/>
    <cellStyle name="Денежный 24 12" xfId="691"/>
    <cellStyle name="Денежный 24 12 2" xfId="692"/>
    <cellStyle name="Денежный 24 2" xfId="693"/>
    <cellStyle name="Денежный 24 2 2" xfId="694"/>
    <cellStyle name="Денежный 24 2 2 2" xfId="695"/>
    <cellStyle name="Денежный 24 2 2 3" xfId="696"/>
    <cellStyle name="Денежный 24 2 2 4" xfId="697"/>
    <cellStyle name="Денежный 24 2 3" xfId="698"/>
    <cellStyle name="Денежный 24 3" xfId="699"/>
    <cellStyle name="Денежный 24 3 2" xfId="700"/>
    <cellStyle name="Денежный 24 3 3" xfId="701"/>
    <cellStyle name="Денежный 24 3 4" xfId="702"/>
    <cellStyle name="Денежный 24 3 5" xfId="703"/>
    <cellStyle name="Денежный 24 4" xfId="704"/>
    <cellStyle name="Денежный 24 5" xfId="705"/>
    <cellStyle name="Денежный 24 6" xfId="706"/>
    <cellStyle name="Денежный 24 7" xfId="707"/>
    <cellStyle name="Денежный 24 8" xfId="708"/>
    <cellStyle name="Денежный 24 9" xfId="709"/>
    <cellStyle name="Денежный 26" xfId="710"/>
    <cellStyle name="Денежный 3" xfId="711"/>
    <cellStyle name="Денежный 3 10" xfId="712"/>
    <cellStyle name="Денежный 3 11" xfId="713"/>
    <cellStyle name="Денежный 3 12" xfId="714"/>
    <cellStyle name="Денежный 3 13" xfId="715"/>
    <cellStyle name="Денежный 3 14" xfId="716"/>
    <cellStyle name="Денежный 3 15" xfId="717"/>
    <cellStyle name="Денежный 3 2" xfId="718"/>
    <cellStyle name="Денежный 3 2 2" xfId="719"/>
    <cellStyle name="Денежный 3 2 2 2" xfId="720"/>
    <cellStyle name="Денежный 3 2 2 2 2" xfId="721"/>
    <cellStyle name="Денежный 3 2 3" xfId="722"/>
    <cellStyle name="Денежный 3 3" xfId="723"/>
    <cellStyle name="Денежный 3 3 2" xfId="724"/>
    <cellStyle name="Денежный 3 3 3" xfId="725"/>
    <cellStyle name="Денежный 3 3 3 2" xfId="726"/>
    <cellStyle name="Денежный 3 4" xfId="727"/>
    <cellStyle name="Денежный 3 4 2" xfId="728"/>
    <cellStyle name="Денежный 3 4 3" xfId="729"/>
    <cellStyle name="Денежный 3 4 3 2" xfId="730"/>
    <cellStyle name="Денежный 3 5" xfId="731"/>
    <cellStyle name="Денежный 3 5 2" xfId="732"/>
    <cellStyle name="Денежный 3 5 3" xfId="733"/>
    <cellStyle name="Денежный 3 5 4" xfId="734"/>
    <cellStyle name="Денежный 3 6" xfId="735"/>
    <cellStyle name="Денежный 3 6 2" xfId="736"/>
    <cellStyle name="Денежный 3 6 2 2" xfId="737"/>
    <cellStyle name="Денежный 3 7" xfId="738"/>
    <cellStyle name="Денежный 3 8" xfId="739"/>
    <cellStyle name="Денежный 3 8 2" xfId="740"/>
    <cellStyle name="Денежный 3 8 3" xfId="741"/>
    <cellStyle name="Денежный 3 8 4" xfId="742"/>
    <cellStyle name="Денежный 3 8 5" xfId="743"/>
    <cellStyle name="Денежный 3 9" xfId="744"/>
    <cellStyle name="Денежный 4" xfId="745"/>
    <cellStyle name="Денежный 4 10" xfId="746"/>
    <cellStyle name="Денежный 4 11" xfId="747"/>
    <cellStyle name="Денежный 4 12" xfId="748"/>
    <cellStyle name="Денежный 4 13" xfId="749"/>
    <cellStyle name="Денежный 4 13 2" xfId="750"/>
    <cellStyle name="Денежный 4 13 3" xfId="751"/>
    <cellStyle name="Денежный 4 14" xfId="752"/>
    <cellStyle name="Денежный 4 14 2" xfId="753"/>
    <cellStyle name="Денежный 4 14 2 2" xfId="754"/>
    <cellStyle name="Денежный 4 14 3" xfId="755"/>
    <cellStyle name="Денежный 4 14 3 2" xfId="756"/>
    <cellStyle name="Денежный 4 14 4" xfId="757"/>
    <cellStyle name="Денежный 4 14 5" xfId="758"/>
    <cellStyle name="Денежный 4 14 6" xfId="759"/>
    <cellStyle name="Денежный 4 14 7" xfId="760"/>
    <cellStyle name="Денежный 4 2" xfId="761"/>
    <cellStyle name="Денежный 4 2 2" xfId="762"/>
    <cellStyle name="Денежный 4 2 3" xfId="763"/>
    <cellStyle name="Денежный 4 3" xfId="764"/>
    <cellStyle name="Денежный 4 3 2" xfId="765"/>
    <cellStyle name="Денежный 4 3 3" xfId="766"/>
    <cellStyle name="Денежный 4 3 3 2" xfId="767"/>
    <cellStyle name="Денежный 4 3 3 3" xfId="768"/>
    <cellStyle name="Денежный 4 3 3 4" xfId="769"/>
    <cellStyle name="Денежный 4 3 4" xfId="770"/>
    <cellStyle name="Денежный 4 3 5" xfId="771"/>
    <cellStyle name="Денежный 4 3 6" xfId="772"/>
    <cellStyle name="Денежный 4 3 7" xfId="773"/>
    <cellStyle name="Денежный 4 4" xfId="774"/>
    <cellStyle name="Денежный 4 4 2" xfId="775"/>
    <cellStyle name="Денежный 4 5" xfId="776"/>
    <cellStyle name="Денежный 4 5 2" xfId="777"/>
    <cellStyle name="Денежный 4 5 2 2" xfId="778"/>
    <cellStyle name="Денежный 4 6" xfId="779"/>
    <cellStyle name="Денежный 4 7" xfId="780"/>
    <cellStyle name="Денежный 4 8" xfId="781"/>
    <cellStyle name="Денежный 4 9" xfId="782"/>
    <cellStyle name="Денежный 5" xfId="783"/>
    <cellStyle name="Денежный 5 2" xfId="784"/>
    <cellStyle name="Денежный 5 2 2" xfId="785"/>
    <cellStyle name="Денежный 5 2 3" xfId="786"/>
    <cellStyle name="Денежный 5 3" xfId="787"/>
    <cellStyle name="Денежный 5 3 2" xfId="788"/>
    <cellStyle name="Денежный 5 4" xfId="789"/>
    <cellStyle name="Денежный 5 5" xfId="790"/>
    <cellStyle name="Денежный 5 5 2" xfId="791"/>
    <cellStyle name="Денежный 5 5 3" xfId="792"/>
    <cellStyle name="Денежный 6" xfId="793"/>
    <cellStyle name="Денежный 6 10" xfId="794"/>
    <cellStyle name="Денежный 6 11" xfId="795"/>
    <cellStyle name="Денежный 6 2" xfId="796"/>
    <cellStyle name="Денежный 6 2 2" xfId="797"/>
    <cellStyle name="Денежный 6 2 3" xfId="798"/>
    <cellStyle name="Денежный 6 3" xfId="799"/>
    <cellStyle name="Денежный 6 4" xfId="800"/>
    <cellStyle name="Денежный 6 5" xfId="801"/>
    <cellStyle name="Денежный 6 5 2" xfId="802"/>
    <cellStyle name="Денежный 6 5 3" xfId="803"/>
    <cellStyle name="Денежный 6 6" xfId="804"/>
    <cellStyle name="Денежный 6 7" xfId="805"/>
    <cellStyle name="Денежный 6 7 2" xfId="806"/>
    <cellStyle name="Денежный 6 7 3" xfId="807"/>
    <cellStyle name="Денежный 6 7 4" xfId="808"/>
    <cellStyle name="Денежный 6 7 5" xfId="809"/>
    <cellStyle name="Денежный 6 7 6" xfId="810"/>
    <cellStyle name="Денежный 6 8" xfId="811"/>
    <cellStyle name="Денежный 6 8 2" xfId="812"/>
    <cellStyle name="Денежный 6 8 3" xfId="813"/>
    <cellStyle name="Денежный 6 8 4" xfId="814"/>
    <cellStyle name="Денежный 6 9" xfId="815"/>
    <cellStyle name="Денежный 7 2" xfId="816"/>
    <cellStyle name="Денежный 7 2 2" xfId="817"/>
    <cellStyle name="Денежный 7 2 3" xfId="818"/>
    <cellStyle name="Денежный 7 3" xfId="819"/>
    <cellStyle name="Денежный 7 4" xfId="820"/>
    <cellStyle name="Денежный 7 5" xfId="821"/>
    <cellStyle name="Денежный 7 5 2" xfId="822"/>
    <cellStyle name="Денежный 7 5 3" xfId="823"/>
    <cellStyle name="Денежный 7 6" xfId="824"/>
    <cellStyle name="Денежный 7 7 2" xfId="825"/>
    <cellStyle name="Денежный 8 2" xfId="826"/>
    <cellStyle name="Денежный 8 2 2" xfId="827"/>
    <cellStyle name="Денежный 8 2 3" xfId="828"/>
    <cellStyle name="Денежный 8 3" xfId="829"/>
    <cellStyle name="Денежный 8 3 2" xfId="830"/>
    <cellStyle name="Денежный 8 4" xfId="831"/>
    <cellStyle name="Денежный 8 5" xfId="832"/>
    <cellStyle name="Денежный 8 5 2" xfId="833"/>
    <cellStyle name="Денежный 8 5 3" xfId="834"/>
    <cellStyle name="Денежный 8 6" xfId="835"/>
    <cellStyle name="Денежный 9 2" xfId="836"/>
    <cellStyle name="Денежный 9 2 2" xfId="837"/>
    <cellStyle name="Денежный 9 2 3" xfId="838"/>
    <cellStyle name="Денежный 9 2 4" xfId="839"/>
    <cellStyle name="Денежный 9 3" xfId="840"/>
    <cellStyle name="Денежный_База 2" xfId="841"/>
    <cellStyle name="Денежный_База 2 2 2" xfId="842"/>
    <cellStyle name="Заголовок 1" xfId="843"/>
    <cellStyle name="Заголовок 1 2" xfId="844"/>
    <cellStyle name="Заголовок 1 3" xfId="845"/>
    <cellStyle name="Заголовок 2" xfId="846"/>
    <cellStyle name="Заголовок 2 2" xfId="847"/>
    <cellStyle name="Заголовок 2 3" xfId="848"/>
    <cellStyle name="Заголовок 3" xfId="849"/>
    <cellStyle name="Заголовок 3 2" xfId="850"/>
    <cellStyle name="Заголовок 3 3" xfId="851"/>
    <cellStyle name="Заголовок 4" xfId="852"/>
    <cellStyle name="Заголовок 4 2" xfId="853"/>
    <cellStyle name="Заголовок 4 3" xfId="854"/>
    <cellStyle name="Итог" xfId="855"/>
    <cellStyle name="Итог 2" xfId="856"/>
    <cellStyle name="Итог 3" xfId="857"/>
    <cellStyle name="Контрольная ячейка" xfId="858"/>
    <cellStyle name="Контрольная ячейка 2" xfId="859"/>
    <cellStyle name="Контрольная ячейка 3" xfId="860"/>
    <cellStyle name="Контрольная ячейка 4" xfId="861"/>
    <cellStyle name="Название" xfId="862"/>
    <cellStyle name="Название 2" xfId="863"/>
    <cellStyle name="Название 3" xfId="864"/>
    <cellStyle name="Нейтральный" xfId="865"/>
    <cellStyle name="Нейтральный 2" xfId="866"/>
    <cellStyle name="Нейтральный 3" xfId="867"/>
    <cellStyle name="Нейтральный 4" xfId="868"/>
    <cellStyle name="Обычный 10" xfId="869"/>
    <cellStyle name="Обычный 10 2" xfId="870"/>
    <cellStyle name="Обычный 10 2 2" xfId="871"/>
    <cellStyle name="Обычный 10 3" xfId="872"/>
    <cellStyle name="Обычный 11" xfId="873"/>
    <cellStyle name="Обычный 11 10" xfId="874"/>
    <cellStyle name="Обычный 11 10 2" xfId="875"/>
    <cellStyle name="Обычный 11 11" xfId="876"/>
    <cellStyle name="Обычный 11 12" xfId="877"/>
    <cellStyle name="Обычный 11 12 2" xfId="878"/>
    <cellStyle name="Обычный 11 2" xfId="879"/>
    <cellStyle name="Обычный 11 2 2" xfId="880"/>
    <cellStyle name="Обычный 11 3" xfId="881"/>
    <cellStyle name="Обычный 11 4" xfId="882"/>
    <cellStyle name="Обычный 11 5" xfId="883"/>
    <cellStyle name="Обычный 11 6" xfId="884"/>
    <cellStyle name="Обычный 11 7" xfId="885"/>
    <cellStyle name="Обычный 11 8" xfId="886"/>
    <cellStyle name="Обычный 11 9" xfId="887"/>
    <cellStyle name="Обычный 12" xfId="888"/>
    <cellStyle name="Обычный 12 2 2" xfId="889"/>
    <cellStyle name="Обычный 13 2" xfId="890"/>
    <cellStyle name="Обычный 14" xfId="891"/>
    <cellStyle name="Обычный 14 2" xfId="892"/>
    <cellStyle name="Обычный 14 3" xfId="893"/>
    <cellStyle name="Обычный 14 4" xfId="894"/>
    <cellStyle name="Обычный 14 5" xfId="895"/>
    <cellStyle name="Обычный 14 6" xfId="896"/>
    <cellStyle name="Обычный 15" xfId="897"/>
    <cellStyle name="Обычный 15 2" xfId="898"/>
    <cellStyle name="Обычный 16" xfId="899"/>
    <cellStyle name="Обычный 17" xfId="900"/>
    <cellStyle name="Обычный 17 2" xfId="901"/>
    <cellStyle name="Обычный 17 3" xfId="902"/>
    <cellStyle name="Обычный 17 4" xfId="903"/>
    <cellStyle name="Обычный 17 5" xfId="904"/>
    <cellStyle name="Обычный 17 6" xfId="905"/>
    <cellStyle name="Обычный 17 7" xfId="906"/>
    <cellStyle name="Обычный 18" xfId="907"/>
    <cellStyle name="Обычный 18 2" xfId="908"/>
    <cellStyle name="Обычный 18 3" xfId="909"/>
    <cellStyle name="Обычный 19" xfId="910"/>
    <cellStyle name="Обычный 2" xfId="911"/>
    <cellStyle name="Обычный 2 10" xfId="912"/>
    <cellStyle name="Обычный 2 10 2" xfId="913"/>
    <cellStyle name="Обычный 2 11" xfId="914"/>
    <cellStyle name="Обычный 2 12" xfId="915"/>
    <cellStyle name="Обычный 2 13" xfId="916"/>
    <cellStyle name="Обычный 2 14" xfId="917"/>
    <cellStyle name="Обычный 2 14 10" xfId="918"/>
    <cellStyle name="Обычный 2 14 10 2" xfId="919"/>
    <cellStyle name="Обычный 2 14 10 3" xfId="920"/>
    <cellStyle name="Обычный 2 14 11" xfId="921"/>
    <cellStyle name="Обычный 2 14 12" xfId="922"/>
    <cellStyle name="Обычный 2 14 2" xfId="923"/>
    <cellStyle name="Обычный 2 14 2 2" xfId="924"/>
    <cellStyle name="Обычный 2 14 3" xfId="925"/>
    <cellStyle name="Обычный 2 14 4" xfId="926"/>
    <cellStyle name="Обычный 2 14 5" xfId="927"/>
    <cellStyle name="Обычный 2 14 6" xfId="928"/>
    <cellStyle name="Обычный 2 14 7" xfId="929"/>
    <cellStyle name="Обычный 2 14 8" xfId="930"/>
    <cellStyle name="Обычный 2 14 9" xfId="931"/>
    <cellStyle name="Обычный 2 15" xfId="932"/>
    <cellStyle name="Обычный 2 16" xfId="933"/>
    <cellStyle name="Обычный 2 17" xfId="934"/>
    <cellStyle name="Обычный 2 18" xfId="935"/>
    <cellStyle name="Обычный 2 19" xfId="936"/>
    <cellStyle name="Обычный 2 2" xfId="937"/>
    <cellStyle name="Обычный 2 2 10" xfId="938"/>
    <cellStyle name="Обычный 2 2 10 2" xfId="939"/>
    <cellStyle name="Обычный 2 2 11" xfId="940"/>
    <cellStyle name="Обычный 2 2 12" xfId="941"/>
    <cellStyle name="Обычный 2 2 13" xfId="942"/>
    <cellStyle name="Обычный 2 2 14" xfId="943"/>
    <cellStyle name="Обычный 2 2 15" xfId="944"/>
    <cellStyle name="Обычный 2 2 16" xfId="945"/>
    <cellStyle name="Обычный 2 2 17" xfId="946"/>
    <cellStyle name="Обычный 2 2 2" xfId="947"/>
    <cellStyle name="Обычный 2 2 2 2" xfId="948"/>
    <cellStyle name="Обычный 2 2 2 2 2" xfId="949"/>
    <cellStyle name="Обычный 2 2 2 2 3" xfId="950"/>
    <cellStyle name="Обычный 2 2 2 2 4" xfId="951"/>
    <cellStyle name="Обычный 2 2 2 2 5" xfId="952"/>
    <cellStyle name="Обычный 2 2 2 3" xfId="953"/>
    <cellStyle name="Обычный 2 2 2 3 2" xfId="954"/>
    <cellStyle name="Обычный 2 2 2 4" xfId="955"/>
    <cellStyle name="Обычный 2 2 2 4 2" xfId="956"/>
    <cellStyle name="Обычный 2 2 2 4 3" xfId="957"/>
    <cellStyle name="Обычный 2 2 2 4 4" xfId="958"/>
    <cellStyle name="Обычный 2 2 2 5" xfId="959"/>
    <cellStyle name="Обычный 2 2 2 5 2" xfId="960"/>
    <cellStyle name="Обычный 2 2 2 5 3" xfId="961"/>
    <cellStyle name="Обычный 2 2 2 5 4" xfId="962"/>
    <cellStyle name="Обычный 2 2 2 6" xfId="963"/>
    <cellStyle name="Обычный 2 2 2 7" xfId="964"/>
    <cellStyle name="Обычный 2 2 2 8" xfId="965"/>
    <cellStyle name="Обычный 2 2 2 9" xfId="966"/>
    <cellStyle name="Обычный 2 2 3" xfId="967"/>
    <cellStyle name="Обычный 2 2 3 2" xfId="968"/>
    <cellStyle name="Обычный 2 2 3 2 2" xfId="969"/>
    <cellStyle name="Обычный 2 2 3 2 3" xfId="970"/>
    <cellStyle name="Обычный 2 2 3 3" xfId="971"/>
    <cellStyle name="Обычный 2 2 3 4" xfId="972"/>
    <cellStyle name="Обычный 2 2 3 5" xfId="973"/>
    <cellStyle name="Обычный 2 2 3 6" xfId="974"/>
    <cellStyle name="Обычный 2 2 3 7" xfId="975"/>
    <cellStyle name="Обычный 2 2 3 8" xfId="976"/>
    <cellStyle name="Обычный 2 2 4" xfId="977"/>
    <cellStyle name="Обычный 2 2 4 2" xfId="978"/>
    <cellStyle name="Обычный 2 2 4 3" xfId="979"/>
    <cellStyle name="Обычный 2 2 4 4" xfId="980"/>
    <cellStyle name="Обычный 2 2 5" xfId="981"/>
    <cellStyle name="Обычный 2 2 5 2" xfId="982"/>
    <cellStyle name="Обычный 2 2 5 3" xfId="983"/>
    <cellStyle name="Обычный 2 2 5 4" xfId="984"/>
    <cellStyle name="Обычный 2 2 6" xfId="985"/>
    <cellStyle name="Обычный 2 2 7" xfId="986"/>
    <cellStyle name="Обычный 2 2 8" xfId="987"/>
    <cellStyle name="Обычный 2 2 9" xfId="988"/>
    <cellStyle name="Обычный 2 2_База1 (version 1)" xfId="989"/>
    <cellStyle name="Обычный 2 20" xfId="990"/>
    <cellStyle name="Обычный 2 21" xfId="991"/>
    <cellStyle name="Обычный 2 22" xfId="992"/>
    <cellStyle name="Обычный 2 23" xfId="993"/>
    <cellStyle name="Обычный 2 23 2" xfId="994"/>
    <cellStyle name="Обычный 2 24" xfId="995"/>
    <cellStyle name="Обычный 2 24 2" xfId="996"/>
    <cellStyle name="Обычный 2 24 3" xfId="997"/>
    <cellStyle name="Обычный 2 24 4" xfId="998"/>
    <cellStyle name="Обычный 2 24 5" xfId="999"/>
    <cellStyle name="Обычный 2 24 6" xfId="1000"/>
    <cellStyle name="Обычный 2 25" xfId="1001"/>
    <cellStyle name="Обычный 2 26" xfId="1002"/>
    <cellStyle name="Обычный 2 27" xfId="1003"/>
    <cellStyle name="Обычный 2 28" xfId="1004"/>
    <cellStyle name="Обычный 2 29" xfId="1005"/>
    <cellStyle name="Обычный 2 3" xfId="1006"/>
    <cellStyle name="Обычный 2 3 2" xfId="1007"/>
    <cellStyle name="Обычный 2 3 2 2" xfId="1008"/>
    <cellStyle name="Обычный 2 3 2 3" xfId="1009"/>
    <cellStyle name="Обычный 2 3 3" xfId="1010"/>
    <cellStyle name="Обычный 2 3 4" xfId="1011"/>
    <cellStyle name="Обычный 2 3 5" xfId="1012"/>
    <cellStyle name="Обычный 2 3 6" xfId="1013"/>
    <cellStyle name="Обычный 2 3 7" xfId="1014"/>
    <cellStyle name="Обычный 2 3 8" xfId="1015"/>
    <cellStyle name="Обычный 2 3 9" xfId="1016"/>
    <cellStyle name="Обычный 2 30" xfId="1017"/>
    <cellStyle name="Обычный 2 31" xfId="1018"/>
    <cellStyle name="Обычный 2 32" xfId="1019"/>
    <cellStyle name="Обычный 2 33" xfId="1020"/>
    <cellStyle name="Обычный 2 33 2" xfId="1021"/>
    <cellStyle name="Обычный 2 34" xfId="1022"/>
    <cellStyle name="Обычный 2 35" xfId="1023"/>
    <cellStyle name="Обычный 2 36" xfId="1024"/>
    <cellStyle name="Обычный 2 37" xfId="1025"/>
    <cellStyle name="Обычный 2 38" xfId="1026"/>
    <cellStyle name="Обычный 2 39" xfId="1027"/>
    <cellStyle name="Обычный 2 4" xfId="1028"/>
    <cellStyle name="Обычный 2 4 10" xfId="1029"/>
    <cellStyle name="Обычный 2 4 2" xfId="1030"/>
    <cellStyle name="Обычный 2 4 2 2" xfId="1031"/>
    <cellStyle name="Обычный 2 4 2 3" xfId="1032"/>
    <cellStyle name="Обычный 2 4 3" xfId="1033"/>
    <cellStyle name="Обычный 2 4 4" xfId="1034"/>
    <cellStyle name="Обычный 2 4 5" xfId="1035"/>
    <cellStyle name="Обычный 2 4 6" xfId="1036"/>
    <cellStyle name="Обычный 2 4 7" xfId="1037"/>
    <cellStyle name="Обычный 2 4 8" xfId="1038"/>
    <cellStyle name="Обычный 2 4 9" xfId="1039"/>
    <cellStyle name="Обычный 2 40" xfId="1040"/>
    <cellStyle name="Обычный 2 47" xfId="1041"/>
    <cellStyle name="Обычный 2 5" xfId="1042"/>
    <cellStyle name="Обычный 2 5 2" xfId="1043"/>
    <cellStyle name="Обычный 2 5 2 2" xfId="1044"/>
    <cellStyle name="Обычный 2 5 3" xfId="1045"/>
    <cellStyle name="Обычный 2 5 3 2" xfId="1046"/>
    <cellStyle name="Обычный 2 5 3 3" xfId="1047"/>
    <cellStyle name="Обычный 2 51" xfId="1048"/>
    <cellStyle name="Обычный 2 51 2" xfId="1049"/>
    <cellStyle name="Обычный 2 6" xfId="1050"/>
    <cellStyle name="Обычный 2 6 2" xfId="1051"/>
    <cellStyle name="Обычный 2 6 2 2" xfId="1052"/>
    <cellStyle name="Обычный 2 6 2 3" xfId="1053"/>
    <cellStyle name="Обычный 2 7" xfId="1054"/>
    <cellStyle name="Обычный 2 7 2" xfId="1055"/>
    <cellStyle name="Обычный 2 8" xfId="1056"/>
    <cellStyle name="Обычный 2 9" xfId="1057"/>
    <cellStyle name="Обычный 2_Выездка ноябрь 2010 г." xfId="1058"/>
    <cellStyle name="Обычный 20" xfId="1059"/>
    <cellStyle name="Обычный 21" xfId="1060"/>
    <cellStyle name="Обычный 22" xfId="1061"/>
    <cellStyle name="Обычный 23" xfId="1062"/>
    <cellStyle name="Обычный 24" xfId="1063"/>
    <cellStyle name="Обычный 25" xfId="1064"/>
    <cellStyle name="Обычный 26" xfId="1065"/>
    <cellStyle name="Обычный 29" xfId="1066"/>
    <cellStyle name="Обычный 3" xfId="1067"/>
    <cellStyle name="Обычный 3 10" xfId="1068"/>
    <cellStyle name="Обычный 3 11" xfId="1069"/>
    <cellStyle name="Обычный 3 12" xfId="1070"/>
    <cellStyle name="Обычный 3 13" xfId="1071"/>
    <cellStyle name="Обычный 3 13 2" xfId="1072"/>
    <cellStyle name="Обычный 3 13_pudost_16-07_17_startovye" xfId="1073"/>
    <cellStyle name="Обычный 3 14" xfId="1074"/>
    <cellStyle name="Обычный 3 15" xfId="1075"/>
    <cellStyle name="Обычный 3 16" xfId="1076"/>
    <cellStyle name="Обычный 3 17" xfId="1077"/>
    <cellStyle name="Обычный 3 18" xfId="1078"/>
    <cellStyle name="Обычный 3 19" xfId="1079"/>
    <cellStyle name="Обычный 3 2" xfId="1080"/>
    <cellStyle name="Обычный 3 2 10" xfId="1081"/>
    <cellStyle name="Обычный 3 2 11" xfId="1082"/>
    <cellStyle name="Обычный 3 2 2" xfId="1083"/>
    <cellStyle name="Обычный 3 2 2 10" xfId="1084"/>
    <cellStyle name="Обычный 3 2 2 2" xfId="1085"/>
    <cellStyle name="Обычный 3 2 2 2 2" xfId="1086"/>
    <cellStyle name="Обычный 3 2 2 3" xfId="1087"/>
    <cellStyle name="Обычный 3 2 2 4" xfId="1088"/>
    <cellStyle name="Обычный 3 2 2 5" xfId="1089"/>
    <cellStyle name="Обычный 3 2 2 6" xfId="1090"/>
    <cellStyle name="Обычный 3 2 2 7" xfId="1091"/>
    <cellStyle name="Обычный 3 2 2 8" xfId="1092"/>
    <cellStyle name="Обычный 3 2 2 9" xfId="1093"/>
    <cellStyle name="Обычный 3 2 3" xfId="1094"/>
    <cellStyle name="Обычный 3 2 4" xfId="1095"/>
    <cellStyle name="Обычный 3 2 4 2" xfId="1096"/>
    <cellStyle name="Обычный 3 2 5" xfId="1097"/>
    <cellStyle name="Обычный 3 2 6" xfId="1098"/>
    <cellStyle name="Обычный 3 2 7" xfId="1099"/>
    <cellStyle name="Обычный 3 2 8" xfId="1100"/>
    <cellStyle name="Обычный 3 2 9" xfId="1101"/>
    <cellStyle name="Обычный 3 20" xfId="1102"/>
    <cellStyle name="Обычный 3 21" xfId="1103"/>
    <cellStyle name="Обычный 3 3" xfId="1104"/>
    <cellStyle name="Обычный 3 3 2" xfId="1105"/>
    <cellStyle name="Обычный 3 3 3" xfId="1106"/>
    <cellStyle name="Обычный 3 4" xfId="1107"/>
    <cellStyle name="Обычный 3 5" xfId="1108"/>
    <cellStyle name="Обычный 3 5 2" xfId="1109"/>
    <cellStyle name="Обычный 3 5 3" xfId="1110"/>
    <cellStyle name="Обычный 3 5 4" xfId="1111"/>
    <cellStyle name="Обычный 3 6" xfId="1112"/>
    <cellStyle name="Обычный 3 7" xfId="1113"/>
    <cellStyle name="Обычный 3 8" xfId="1114"/>
    <cellStyle name="Обычный 3 9" xfId="1115"/>
    <cellStyle name="Обычный 3 9 2" xfId="1116"/>
    <cellStyle name="Обычный 30" xfId="1117"/>
    <cellStyle name="Обычный 31" xfId="1118"/>
    <cellStyle name="Обычный 34" xfId="1119"/>
    <cellStyle name="Обычный 35" xfId="1120"/>
    <cellStyle name="Обычный 36" xfId="1121"/>
    <cellStyle name="Обычный 39" xfId="1122"/>
    <cellStyle name="Обычный 4" xfId="1123"/>
    <cellStyle name="Обычный 4 10" xfId="1124"/>
    <cellStyle name="Обычный 4 10 2" xfId="1125"/>
    <cellStyle name="Обычный 4 11" xfId="1126"/>
    <cellStyle name="Обычный 4 12" xfId="1127"/>
    <cellStyle name="Обычный 4 12 2" xfId="1128"/>
    <cellStyle name="Обычный 4 13" xfId="1129"/>
    <cellStyle name="Обычный 4 13 2" xfId="1130"/>
    <cellStyle name="Обычный 4 14" xfId="1131"/>
    <cellStyle name="Обычный 4 14 2" xfId="1132"/>
    <cellStyle name="Обычный 4 14 3" xfId="1133"/>
    <cellStyle name="Обычный 4 14 4" xfId="1134"/>
    <cellStyle name="Обычный 4 15" xfId="1135"/>
    <cellStyle name="Обычный 4 16" xfId="1136"/>
    <cellStyle name="Обычный 4 17" xfId="1137"/>
    <cellStyle name="Обычный 4 2" xfId="1138"/>
    <cellStyle name="Обычный 4 2 2" xfId="1139"/>
    <cellStyle name="Обычный 4 2 2 2" xfId="1140"/>
    <cellStyle name="Обычный 4 2 3" xfId="1141"/>
    <cellStyle name="Обычный 4 3" xfId="1142"/>
    <cellStyle name="Обычный 4 4" xfId="1143"/>
    <cellStyle name="Обычный 4 5" xfId="1144"/>
    <cellStyle name="Обычный 4 6" xfId="1145"/>
    <cellStyle name="Обычный 4 7" xfId="1146"/>
    <cellStyle name="Обычный 4 8" xfId="1147"/>
    <cellStyle name="Обычный 4 9" xfId="1148"/>
    <cellStyle name="Обычный 40" xfId="1149"/>
    <cellStyle name="Обычный 42" xfId="1150"/>
    <cellStyle name="Обычный 43" xfId="1151"/>
    <cellStyle name="Обычный 45" xfId="1152"/>
    <cellStyle name="Обычный 5" xfId="1153"/>
    <cellStyle name="Обычный 5 10" xfId="1154"/>
    <cellStyle name="Обычный 5 11" xfId="1155"/>
    <cellStyle name="Обычный 5 12" xfId="1156"/>
    <cellStyle name="Обычный 5 13" xfId="1157"/>
    <cellStyle name="Обычный 5 14" xfId="1158"/>
    <cellStyle name="Обычный 5 14 2" xfId="1159"/>
    <cellStyle name="Обычный 5 15" xfId="1160"/>
    <cellStyle name="Обычный 5 16" xfId="1161"/>
    <cellStyle name="Обычный 5 17" xfId="1162"/>
    <cellStyle name="Обычный 5 18" xfId="1163"/>
    <cellStyle name="Обычный 5 19" xfId="1164"/>
    <cellStyle name="Обычный 5 2" xfId="1165"/>
    <cellStyle name="Обычный 5 2 2" xfId="1166"/>
    <cellStyle name="Обычный 5 2 3" xfId="1167"/>
    <cellStyle name="Обычный 5 20" xfId="1168"/>
    <cellStyle name="Обычный 5 21" xfId="1169"/>
    <cellStyle name="Обычный 5 3" xfId="1170"/>
    <cellStyle name="Обычный 5 3 2" xfId="1171"/>
    <cellStyle name="Обычный 5 3 3" xfId="1172"/>
    <cellStyle name="Обычный 5 4" xfId="1173"/>
    <cellStyle name="Обычный 5 4 2" xfId="1174"/>
    <cellStyle name="Обычный 5 4 2 2" xfId="1175"/>
    <cellStyle name="Обычный 5 5" xfId="1176"/>
    <cellStyle name="Обычный 5 6" xfId="1177"/>
    <cellStyle name="Обычный 5 7" xfId="1178"/>
    <cellStyle name="Обычный 5 8" xfId="1179"/>
    <cellStyle name="Обычный 5 9" xfId="1180"/>
    <cellStyle name="Обычный 5_15_06_2014_prinevskoe" xfId="1181"/>
    <cellStyle name="Обычный 6" xfId="1182"/>
    <cellStyle name="Обычный 6 10" xfId="1183"/>
    <cellStyle name="Обычный 6 11" xfId="1184"/>
    <cellStyle name="Обычный 6 12" xfId="1185"/>
    <cellStyle name="Обычный 6 12 2" xfId="1186"/>
    <cellStyle name="Обычный 6 13" xfId="1187"/>
    <cellStyle name="Обычный 6 14" xfId="1188"/>
    <cellStyle name="Обычный 6 15" xfId="1189"/>
    <cellStyle name="Обычный 6 16" xfId="1190"/>
    <cellStyle name="Обычный 6 17" xfId="1191"/>
    <cellStyle name="Обычный 6 2" xfId="1192"/>
    <cellStyle name="Обычный 6 2 2" xfId="1193"/>
    <cellStyle name="Обычный 6 3" xfId="1194"/>
    <cellStyle name="Обычный 6 4" xfId="1195"/>
    <cellStyle name="Обычный 6 5" xfId="1196"/>
    <cellStyle name="Обычный 6 6" xfId="1197"/>
    <cellStyle name="Обычный 6 7" xfId="1198"/>
    <cellStyle name="Обычный 6 8" xfId="1199"/>
    <cellStyle name="Обычный 6 9" xfId="1200"/>
    <cellStyle name="Обычный 7" xfId="1201"/>
    <cellStyle name="Обычный 7 10" xfId="1202"/>
    <cellStyle name="Обычный 7 11" xfId="1203"/>
    <cellStyle name="Обычный 7 12" xfId="1204"/>
    <cellStyle name="Обычный 7 13" xfId="1205"/>
    <cellStyle name="Обычный 7 2" xfId="1206"/>
    <cellStyle name="Обычный 7 3" xfId="1207"/>
    <cellStyle name="Обычный 7 4" xfId="1208"/>
    <cellStyle name="Обычный 7 5" xfId="1209"/>
    <cellStyle name="Обычный 7 6" xfId="1210"/>
    <cellStyle name="Обычный 7 7" xfId="1211"/>
    <cellStyle name="Обычный 7 8" xfId="1212"/>
    <cellStyle name="Обычный 7 9" xfId="1213"/>
    <cellStyle name="Обычный 8" xfId="1214"/>
    <cellStyle name="Обычный 8 2" xfId="1215"/>
    <cellStyle name="Обычный 8 3" xfId="1216"/>
    <cellStyle name="Обычный 8 4" xfId="1217"/>
    <cellStyle name="Обычный 9" xfId="1218"/>
    <cellStyle name="Обычный 9 2" xfId="1219"/>
    <cellStyle name="Обычный_60-80" xfId="1220"/>
    <cellStyle name="Обычный_База" xfId="1221"/>
    <cellStyle name="Обычный_База 2 2 2 2 2 2" xfId="1222"/>
    <cellStyle name="Обычный_База_База1 2_База1 (version 1)" xfId="1223"/>
    <cellStyle name="Обычный_Выездка технические1" xfId="1224"/>
    <cellStyle name="Обычный_Измайлово-2003" xfId="1225"/>
    <cellStyle name="Обычный_конкур1 11 2" xfId="1226"/>
    <cellStyle name="Обычный_конкур1 2 2" xfId="1227"/>
    <cellStyle name="Обычный_Лист Microsoft Excel" xfId="1228"/>
    <cellStyle name="Обычный_Лист Microsoft Excel 10" xfId="1229"/>
    <cellStyle name="Обычный_Лист Microsoft Excel 10 2" xfId="1230"/>
    <cellStyle name="Обычный_Лист Microsoft Excel 11" xfId="1231"/>
    <cellStyle name="Обычный_Лист Microsoft Excel 11 2" xfId="1232"/>
    <cellStyle name="Обычный_Лист Microsoft Excel 2 12" xfId="1233"/>
    <cellStyle name="Обычный_Лист Microsoft Excel 2 12 2" xfId="1234"/>
    <cellStyle name="Обычный_Лист Microsoft Excel 3 2" xfId="1235"/>
    <cellStyle name="Обычный_Лист Microsoft Excel 6" xfId="1236"/>
    <cellStyle name="Обычный_Лист Microsoft Excel_25_05_13" xfId="1237"/>
    <cellStyle name="Обычный_Орел 11 2" xfId="1238"/>
    <cellStyle name="Обычный_Россия (В) юниоры 2_Стартовые 04-06.04.13" xfId="1239"/>
    <cellStyle name="Обычный_Россия (В) юниоры 2_Стартовые 04-06.04.13 2" xfId="1240"/>
    <cellStyle name="Плохой" xfId="1241"/>
    <cellStyle name="Плохой 2" xfId="1242"/>
    <cellStyle name="Плохой 3" xfId="1243"/>
    <cellStyle name="Плохой 4" xfId="1244"/>
    <cellStyle name="Пояснение" xfId="1245"/>
    <cellStyle name="Пояснение 2" xfId="1246"/>
    <cellStyle name="Пояснение 3" xfId="1247"/>
    <cellStyle name="Примечание" xfId="1248"/>
    <cellStyle name="Примечание 2" xfId="1249"/>
    <cellStyle name="Примечание 2 2" xfId="1250"/>
    <cellStyle name="Примечание 3" xfId="1251"/>
    <cellStyle name="Примечание 4" xfId="1252"/>
    <cellStyle name="Примечание 5" xfId="1253"/>
    <cellStyle name="Percent" xfId="1254"/>
    <cellStyle name="Процентный 2" xfId="1255"/>
    <cellStyle name="Связанная ячейка" xfId="1256"/>
    <cellStyle name="Связанная ячейка 2" xfId="1257"/>
    <cellStyle name="Связанная ячейка 3" xfId="1258"/>
    <cellStyle name="Текст предупреждения" xfId="1259"/>
    <cellStyle name="Текст предупреждения 2" xfId="1260"/>
    <cellStyle name="Текст предупреждения 3" xfId="1261"/>
    <cellStyle name="Comma" xfId="1262"/>
    <cellStyle name="Comma [0]" xfId="1263"/>
    <cellStyle name="Финансовый 2" xfId="1264"/>
    <cellStyle name="Финансовый 2 2" xfId="1265"/>
    <cellStyle name="Финансовый 2 2 2" xfId="1266"/>
    <cellStyle name="Финансовый 2 2 2 2" xfId="1267"/>
    <cellStyle name="Финансовый 2 2 3" xfId="1268"/>
    <cellStyle name="Финансовый 2 2 4" xfId="1269"/>
    <cellStyle name="Финансовый 2 2 4 2" xfId="1270"/>
    <cellStyle name="Финансовый 2 2 5" xfId="1271"/>
    <cellStyle name="Финансовый 2 2 5 2" xfId="1272"/>
    <cellStyle name="Финансовый 2 2 6" xfId="1273"/>
    <cellStyle name="Финансовый 2 2 6 2" xfId="1274"/>
    <cellStyle name="Финансовый 2 3" xfId="1275"/>
    <cellStyle name="Финансовый 2 3 2" xfId="1276"/>
    <cellStyle name="Финансовый 2 4" xfId="1277"/>
    <cellStyle name="Финансовый 2 4 2" xfId="1278"/>
    <cellStyle name="Финансовый 3" xfId="1279"/>
    <cellStyle name="Финансовый 3 2" xfId="1280"/>
    <cellStyle name="Финансовый 3 3" xfId="1281"/>
    <cellStyle name="Финансовый 4" xfId="1282"/>
    <cellStyle name="Хороший" xfId="1283"/>
    <cellStyle name="Хороший 2" xfId="1284"/>
    <cellStyle name="Хороший 3" xfId="1285"/>
    <cellStyle name="Хороший 4" xfId="12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247650</xdr:rowOff>
    </xdr:from>
    <xdr:to>
      <xdr:col>4</xdr:col>
      <xdr:colOff>247650</xdr:colOff>
      <xdr:row>0</xdr:row>
      <xdr:rowOff>942975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47650"/>
          <a:ext cx="1514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200025</xdr:rowOff>
    </xdr:from>
    <xdr:to>
      <xdr:col>4</xdr:col>
      <xdr:colOff>533400</xdr:colOff>
      <xdr:row>3</xdr:row>
      <xdr:rowOff>57150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0025"/>
          <a:ext cx="1733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200025</xdr:rowOff>
    </xdr:from>
    <xdr:to>
      <xdr:col>4</xdr:col>
      <xdr:colOff>676275</xdr:colOff>
      <xdr:row>3</xdr:row>
      <xdr:rowOff>57150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0025"/>
          <a:ext cx="1876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200025</xdr:rowOff>
    </xdr:from>
    <xdr:to>
      <xdr:col>4</xdr:col>
      <xdr:colOff>676275</xdr:colOff>
      <xdr:row>3</xdr:row>
      <xdr:rowOff>57150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0025"/>
          <a:ext cx="1876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200025</xdr:rowOff>
    </xdr:from>
    <xdr:to>
      <xdr:col>4</xdr:col>
      <xdr:colOff>676275</xdr:colOff>
      <xdr:row>3</xdr:row>
      <xdr:rowOff>57150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0025"/>
          <a:ext cx="1876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228600</xdr:rowOff>
    </xdr:from>
    <xdr:to>
      <xdr:col>5</xdr:col>
      <xdr:colOff>0</xdr:colOff>
      <xdr:row>3</xdr:row>
      <xdr:rowOff>19050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724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228600</xdr:rowOff>
    </xdr:from>
    <xdr:to>
      <xdr:col>5</xdr:col>
      <xdr:colOff>0</xdr:colOff>
      <xdr:row>2</xdr:row>
      <xdr:rowOff>85725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219075</xdr:rowOff>
    </xdr:from>
    <xdr:to>
      <xdr:col>5</xdr:col>
      <xdr:colOff>285750</xdr:colOff>
      <xdr:row>2</xdr:row>
      <xdr:rowOff>85725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1981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228600</xdr:rowOff>
    </xdr:from>
    <xdr:to>
      <xdr:col>3</xdr:col>
      <xdr:colOff>1009650</xdr:colOff>
      <xdr:row>3</xdr:row>
      <xdr:rowOff>38100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1562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171450</xdr:rowOff>
    </xdr:from>
    <xdr:to>
      <xdr:col>4</xdr:col>
      <xdr:colOff>95250</xdr:colOff>
      <xdr:row>3</xdr:row>
      <xdr:rowOff>247650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71450"/>
          <a:ext cx="1562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200025</xdr:rowOff>
    </xdr:from>
    <xdr:to>
      <xdr:col>4</xdr:col>
      <xdr:colOff>581025</xdr:colOff>
      <xdr:row>3</xdr:row>
      <xdr:rowOff>57150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0025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200025</xdr:rowOff>
    </xdr:from>
    <xdr:to>
      <xdr:col>4</xdr:col>
      <xdr:colOff>609600</xdr:colOff>
      <xdr:row>3</xdr:row>
      <xdr:rowOff>57150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0025"/>
          <a:ext cx="1809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200025</xdr:rowOff>
    </xdr:from>
    <xdr:to>
      <xdr:col>4</xdr:col>
      <xdr:colOff>676275</xdr:colOff>
      <xdr:row>3</xdr:row>
      <xdr:rowOff>57150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0025"/>
          <a:ext cx="1876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view="pageBreakPreview" zoomScale="70" zoomScaleSheetLayoutView="70" zoomScalePageLayoutView="0" workbookViewId="0" topLeftCell="A48">
      <selection activeCell="L33" sqref="L33"/>
    </sheetView>
  </sheetViews>
  <sheetFormatPr defaultColWidth="9.140625" defaultRowHeight="15"/>
  <cols>
    <col min="1" max="1" width="4.7109375" style="0" customWidth="1"/>
    <col min="2" max="2" width="4.7109375" style="0" hidden="1" customWidth="1"/>
    <col min="3" max="3" width="4.57421875" style="0" hidden="1" customWidth="1"/>
    <col min="4" max="4" width="18.140625" style="168" customWidth="1"/>
    <col min="5" max="5" width="10.28125" style="0" customWidth="1"/>
    <col min="6" max="6" width="5.7109375" style="0" customWidth="1"/>
    <col min="7" max="7" width="31.28125" style="0" customWidth="1"/>
    <col min="8" max="8" width="10.57421875" style="0" customWidth="1"/>
    <col min="9" max="9" width="15.7109375" style="150" customWidth="1"/>
    <col min="10" max="10" width="13.8515625" style="150" customWidth="1"/>
    <col min="11" max="11" width="22.140625" style="150" customWidth="1"/>
    <col min="12" max="12" width="14.140625" style="0" customWidth="1"/>
  </cols>
  <sheetData>
    <row r="1" spans="1:12" ht="81.75" customHeight="1">
      <c r="A1" s="255" t="s">
        <v>211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ht="36.75" customHeight="1">
      <c r="A2" s="256" t="s">
        <v>220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ht="14.25">
      <c r="A3" s="257" t="s">
        <v>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2" ht="14.2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 ht="14.25">
      <c r="A5" s="4" t="s">
        <v>454</v>
      </c>
      <c r="B5" s="5"/>
      <c r="C5" s="5"/>
      <c r="D5" s="6"/>
      <c r="E5" s="6"/>
      <c r="F5" s="6"/>
      <c r="G5" s="7"/>
      <c r="H5" s="7"/>
      <c r="I5" s="147"/>
      <c r="J5" s="147"/>
      <c r="K5" s="153"/>
      <c r="L5" s="68" t="s">
        <v>440</v>
      </c>
    </row>
    <row r="6" spans="1:12" ht="39.75">
      <c r="A6" s="8" t="s">
        <v>1</v>
      </c>
      <c r="B6" s="8" t="s">
        <v>2</v>
      </c>
      <c r="C6" s="8" t="s">
        <v>3</v>
      </c>
      <c r="D6" s="9" t="s">
        <v>4</v>
      </c>
      <c r="E6" s="9" t="s">
        <v>5</v>
      </c>
      <c r="F6" s="8" t="s">
        <v>6</v>
      </c>
      <c r="G6" s="9" t="s">
        <v>7</v>
      </c>
      <c r="H6" s="9" t="s">
        <v>5</v>
      </c>
      <c r="I6" s="9" t="s">
        <v>8</v>
      </c>
      <c r="J6" s="9" t="s">
        <v>9</v>
      </c>
      <c r="K6" s="9" t="s">
        <v>10</v>
      </c>
      <c r="L6" s="9" t="s">
        <v>11</v>
      </c>
    </row>
    <row r="7" spans="1:12" ht="34.5" customHeight="1">
      <c r="A7" s="71" t="s">
        <v>43</v>
      </c>
      <c r="B7" s="10"/>
      <c r="C7" s="11"/>
      <c r="D7" s="143" t="s">
        <v>300</v>
      </c>
      <c r="E7" s="3" t="s">
        <v>301</v>
      </c>
      <c r="F7" s="184" t="s">
        <v>32</v>
      </c>
      <c r="G7" s="144" t="s">
        <v>289</v>
      </c>
      <c r="H7" s="82" t="s">
        <v>290</v>
      </c>
      <c r="I7" s="145" t="s">
        <v>291</v>
      </c>
      <c r="J7" s="203" t="s">
        <v>272</v>
      </c>
      <c r="K7" s="179" t="s">
        <v>283</v>
      </c>
      <c r="L7" s="117" t="s">
        <v>94</v>
      </c>
    </row>
    <row r="8" spans="1:12" ht="34.5" customHeight="1">
      <c r="A8" s="71" t="s">
        <v>44</v>
      </c>
      <c r="B8" s="10"/>
      <c r="C8" s="11"/>
      <c r="D8" s="213" t="s">
        <v>467</v>
      </c>
      <c r="E8" s="214" t="s">
        <v>426</v>
      </c>
      <c r="F8" s="215" t="s">
        <v>30</v>
      </c>
      <c r="G8" s="204" t="s">
        <v>412</v>
      </c>
      <c r="H8" s="180" t="s">
        <v>413</v>
      </c>
      <c r="I8" s="181" t="s">
        <v>266</v>
      </c>
      <c r="J8" s="216" t="s">
        <v>34</v>
      </c>
      <c r="K8" s="181" t="s">
        <v>180</v>
      </c>
      <c r="L8" s="67" t="s">
        <v>94</v>
      </c>
    </row>
    <row r="9" spans="1:12" ht="34.5" customHeight="1">
      <c r="A9" s="71" t="s">
        <v>45</v>
      </c>
      <c r="B9" s="10"/>
      <c r="C9" s="11"/>
      <c r="D9" s="137" t="s">
        <v>278</v>
      </c>
      <c r="E9" s="175" t="s">
        <v>161</v>
      </c>
      <c r="F9" s="138" t="s">
        <v>32</v>
      </c>
      <c r="G9" s="133" t="s">
        <v>277</v>
      </c>
      <c r="H9" s="141" t="s">
        <v>162</v>
      </c>
      <c r="I9" s="243" t="s">
        <v>163</v>
      </c>
      <c r="J9" s="244" t="s">
        <v>164</v>
      </c>
      <c r="K9" s="57" t="s">
        <v>183</v>
      </c>
      <c r="L9" s="67" t="s">
        <v>94</v>
      </c>
    </row>
    <row r="10" spans="1:12" ht="34.5" customHeight="1">
      <c r="A10" s="71" t="s">
        <v>46</v>
      </c>
      <c r="B10" s="10"/>
      <c r="C10" s="11"/>
      <c r="D10" s="64" t="s">
        <v>248</v>
      </c>
      <c r="E10" s="45" t="s">
        <v>251</v>
      </c>
      <c r="F10" s="123" t="s">
        <v>32</v>
      </c>
      <c r="G10" s="104" t="s">
        <v>249</v>
      </c>
      <c r="H10" s="232" t="s">
        <v>458</v>
      </c>
      <c r="I10" s="125" t="s">
        <v>236</v>
      </c>
      <c r="J10" s="44" t="s">
        <v>250</v>
      </c>
      <c r="K10" s="120" t="s">
        <v>238</v>
      </c>
      <c r="L10" s="67" t="s">
        <v>94</v>
      </c>
    </row>
    <row r="11" spans="1:12" ht="34.5" customHeight="1">
      <c r="A11" s="71" t="s">
        <v>47</v>
      </c>
      <c r="B11" s="10"/>
      <c r="C11" s="11"/>
      <c r="D11" s="213" t="s">
        <v>167</v>
      </c>
      <c r="E11" s="3" t="s">
        <v>168</v>
      </c>
      <c r="F11" s="221" t="s">
        <v>30</v>
      </c>
      <c r="G11" s="195" t="s">
        <v>421</v>
      </c>
      <c r="H11" s="222" t="s">
        <v>104</v>
      </c>
      <c r="I11" s="223" t="s">
        <v>144</v>
      </c>
      <c r="J11" s="224" t="s">
        <v>34</v>
      </c>
      <c r="K11" s="198" t="s">
        <v>180</v>
      </c>
      <c r="L11" s="127" t="s">
        <v>245</v>
      </c>
    </row>
    <row r="12" spans="1:12" ht="34.5" customHeight="1">
      <c r="A12" s="71" t="s">
        <v>48</v>
      </c>
      <c r="B12" s="10"/>
      <c r="C12" s="11"/>
      <c r="D12" s="213" t="s">
        <v>429</v>
      </c>
      <c r="E12" s="217" t="s">
        <v>430</v>
      </c>
      <c r="F12" s="179" t="s">
        <v>35</v>
      </c>
      <c r="G12" s="204" t="s">
        <v>417</v>
      </c>
      <c r="H12" s="205" t="s">
        <v>418</v>
      </c>
      <c r="I12" s="219" t="s">
        <v>144</v>
      </c>
      <c r="J12" s="216" t="s">
        <v>34</v>
      </c>
      <c r="K12" s="181" t="s">
        <v>180</v>
      </c>
      <c r="L12" s="67" t="s">
        <v>94</v>
      </c>
    </row>
    <row r="13" spans="1:12" ht="34.5" customHeight="1">
      <c r="A13" s="71" t="s">
        <v>49</v>
      </c>
      <c r="B13" s="10"/>
      <c r="C13" s="11"/>
      <c r="D13" s="111" t="s">
        <v>361</v>
      </c>
      <c r="E13" s="191" t="s">
        <v>362</v>
      </c>
      <c r="F13" s="190" t="s">
        <v>29</v>
      </c>
      <c r="G13" s="62" t="s">
        <v>452</v>
      </c>
      <c r="H13" s="160" t="s">
        <v>464</v>
      </c>
      <c r="I13" s="192" t="s">
        <v>106</v>
      </c>
      <c r="J13" s="192" t="s">
        <v>106</v>
      </c>
      <c r="K13" s="186" t="s">
        <v>447</v>
      </c>
      <c r="L13" s="67" t="s">
        <v>94</v>
      </c>
    </row>
    <row r="14" spans="1:12" ht="34.5" customHeight="1">
      <c r="A14" s="71" t="s">
        <v>50</v>
      </c>
      <c r="B14" s="10"/>
      <c r="C14" s="11"/>
      <c r="D14" s="98" t="s">
        <v>203</v>
      </c>
      <c r="E14" s="175" t="s">
        <v>204</v>
      </c>
      <c r="F14" s="188" t="s">
        <v>29</v>
      </c>
      <c r="G14" s="189" t="s">
        <v>371</v>
      </c>
      <c r="H14" s="177" t="s">
        <v>372</v>
      </c>
      <c r="I14" s="177" t="s">
        <v>205</v>
      </c>
      <c r="J14" s="193" t="s">
        <v>33</v>
      </c>
      <c r="K14" s="185" t="s">
        <v>97</v>
      </c>
      <c r="L14" s="67" t="s">
        <v>94</v>
      </c>
    </row>
    <row r="15" spans="1:12" ht="34.5" customHeight="1">
      <c r="A15" s="71" t="s">
        <v>51</v>
      </c>
      <c r="B15" s="10"/>
      <c r="C15" s="11"/>
      <c r="D15" s="170" t="s">
        <v>364</v>
      </c>
      <c r="E15" s="171" t="s">
        <v>365</v>
      </c>
      <c r="F15" s="188" t="s">
        <v>29</v>
      </c>
      <c r="G15" s="189" t="s">
        <v>366</v>
      </c>
      <c r="H15" s="172" t="s">
        <v>367</v>
      </c>
      <c r="I15" s="57" t="s">
        <v>368</v>
      </c>
      <c r="J15" s="57" t="s">
        <v>233</v>
      </c>
      <c r="K15" s="112" t="s">
        <v>283</v>
      </c>
      <c r="L15" s="67" t="s">
        <v>94</v>
      </c>
    </row>
    <row r="16" spans="1:12" ht="34.5" customHeight="1">
      <c r="A16" s="71" t="s">
        <v>52</v>
      </c>
      <c r="B16" s="10"/>
      <c r="C16" s="11"/>
      <c r="D16" s="43" t="s">
        <v>188</v>
      </c>
      <c r="E16" s="12" t="s">
        <v>189</v>
      </c>
      <c r="F16" s="174">
        <v>1</v>
      </c>
      <c r="G16" s="204" t="s">
        <v>190</v>
      </c>
      <c r="H16" s="177" t="s">
        <v>191</v>
      </c>
      <c r="I16" s="177" t="s">
        <v>144</v>
      </c>
      <c r="J16" s="164" t="s">
        <v>105</v>
      </c>
      <c r="K16" s="186" t="s">
        <v>180</v>
      </c>
      <c r="L16" s="67" t="s">
        <v>94</v>
      </c>
    </row>
    <row r="17" spans="1:12" ht="34.5" customHeight="1">
      <c r="A17" s="71" t="s">
        <v>53</v>
      </c>
      <c r="B17" s="10"/>
      <c r="C17" s="11"/>
      <c r="D17" s="213" t="s">
        <v>415</v>
      </c>
      <c r="E17" s="217" t="s">
        <v>416</v>
      </c>
      <c r="F17" s="179" t="s">
        <v>30</v>
      </c>
      <c r="G17" s="204" t="s">
        <v>417</v>
      </c>
      <c r="H17" s="205" t="s">
        <v>418</v>
      </c>
      <c r="I17" s="219" t="s">
        <v>144</v>
      </c>
      <c r="J17" s="216" t="s">
        <v>34</v>
      </c>
      <c r="K17" s="181" t="s">
        <v>180</v>
      </c>
      <c r="L17" s="67" t="s">
        <v>94</v>
      </c>
    </row>
    <row r="18" spans="1:12" ht="34.5" customHeight="1">
      <c r="A18" s="71" t="s">
        <v>54</v>
      </c>
      <c r="B18" s="10"/>
      <c r="C18" s="11"/>
      <c r="D18" s="43" t="s">
        <v>358</v>
      </c>
      <c r="E18" s="3" t="s">
        <v>356</v>
      </c>
      <c r="F18" s="2" t="s">
        <v>32</v>
      </c>
      <c r="G18" s="220" t="s">
        <v>419</v>
      </c>
      <c r="H18" s="142" t="s">
        <v>286</v>
      </c>
      <c r="I18" s="148" t="s">
        <v>287</v>
      </c>
      <c r="J18" s="149" t="s">
        <v>288</v>
      </c>
      <c r="K18" s="181" t="s">
        <v>347</v>
      </c>
      <c r="L18" s="67" t="s">
        <v>94</v>
      </c>
    </row>
    <row r="19" spans="1:12" ht="34.5" customHeight="1">
      <c r="A19" s="71" t="s">
        <v>55</v>
      </c>
      <c r="B19" s="10"/>
      <c r="C19" s="11"/>
      <c r="D19" s="47" t="s">
        <v>155</v>
      </c>
      <c r="E19" s="175" t="s">
        <v>156</v>
      </c>
      <c r="F19" s="176">
        <v>2</v>
      </c>
      <c r="G19" s="200" t="s">
        <v>157</v>
      </c>
      <c r="H19" s="97" t="s">
        <v>158</v>
      </c>
      <c r="I19" s="177" t="s">
        <v>144</v>
      </c>
      <c r="J19" s="201" t="s">
        <v>34</v>
      </c>
      <c r="K19" s="186" t="s">
        <v>145</v>
      </c>
      <c r="L19" s="67" t="s">
        <v>94</v>
      </c>
    </row>
    <row r="20" spans="1:12" ht="34.5" customHeight="1">
      <c r="A20" s="71" t="s">
        <v>56</v>
      </c>
      <c r="B20" s="10"/>
      <c r="C20" s="11"/>
      <c r="D20" s="158" t="s">
        <v>394</v>
      </c>
      <c r="E20" s="175" t="s">
        <v>375</v>
      </c>
      <c r="F20" s="176" t="s">
        <v>38</v>
      </c>
      <c r="G20" s="173" t="s">
        <v>376</v>
      </c>
      <c r="H20" s="182" t="s">
        <v>377</v>
      </c>
      <c r="I20" s="187" t="s">
        <v>144</v>
      </c>
      <c r="J20" s="194" t="s">
        <v>267</v>
      </c>
      <c r="K20" s="182" t="s">
        <v>180</v>
      </c>
      <c r="L20" s="67" t="s">
        <v>94</v>
      </c>
    </row>
    <row r="21" spans="1:12" ht="34.5" customHeight="1">
      <c r="A21" s="71" t="s">
        <v>57</v>
      </c>
      <c r="B21" s="10"/>
      <c r="C21" s="11"/>
      <c r="D21" s="213" t="s">
        <v>410</v>
      </c>
      <c r="E21" s="214" t="s">
        <v>411</v>
      </c>
      <c r="F21" s="215" t="s">
        <v>30</v>
      </c>
      <c r="G21" s="204" t="s">
        <v>412</v>
      </c>
      <c r="H21" s="180" t="s">
        <v>413</v>
      </c>
      <c r="I21" s="181" t="s">
        <v>266</v>
      </c>
      <c r="J21" s="216" t="s">
        <v>34</v>
      </c>
      <c r="K21" s="181" t="s">
        <v>180</v>
      </c>
      <c r="L21" s="67" t="s">
        <v>94</v>
      </c>
    </row>
    <row r="22" spans="1:12" ht="34.5" customHeight="1">
      <c r="A22" s="71" t="s">
        <v>58</v>
      </c>
      <c r="B22" s="10"/>
      <c r="C22" s="11"/>
      <c r="D22" s="65" t="s">
        <v>140</v>
      </c>
      <c r="E22" s="46" t="s">
        <v>389</v>
      </c>
      <c r="F22" s="61" t="s">
        <v>32</v>
      </c>
      <c r="G22" s="62" t="s">
        <v>129</v>
      </c>
      <c r="H22" s="85" t="s">
        <v>130</v>
      </c>
      <c r="I22" s="83" t="s">
        <v>131</v>
      </c>
      <c r="J22" s="86" t="s">
        <v>132</v>
      </c>
      <c r="K22" s="57" t="s">
        <v>133</v>
      </c>
      <c r="L22" s="67" t="s">
        <v>94</v>
      </c>
    </row>
    <row r="23" spans="1:12" ht="34.5" customHeight="1">
      <c r="A23" s="71" t="s">
        <v>59</v>
      </c>
      <c r="B23" s="10"/>
      <c r="C23" s="11"/>
      <c r="D23" s="43" t="s">
        <v>357</v>
      </c>
      <c r="E23" s="3" t="s">
        <v>285</v>
      </c>
      <c r="F23" s="2" t="s">
        <v>32</v>
      </c>
      <c r="G23" s="220" t="s">
        <v>419</v>
      </c>
      <c r="H23" s="142" t="s">
        <v>286</v>
      </c>
      <c r="I23" s="148" t="s">
        <v>287</v>
      </c>
      <c r="J23" s="149" t="s">
        <v>288</v>
      </c>
      <c r="K23" s="181" t="s">
        <v>347</v>
      </c>
      <c r="L23" s="67" t="s">
        <v>94</v>
      </c>
    </row>
    <row r="24" spans="1:12" ht="34.5" customHeight="1">
      <c r="A24" s="71" t="s">
        <v>60</v>
      </c>
      <c r="B24" s="10"/>
      <c r="C24" s="11"/>
      <c r="D24" s="213" t="s">
        <v>322</v>
      </c>
      <c r="E24" s="46" t="s">
        <v>323</v>
      </c>
      <c r="F24" s="178" t="s">
        <v>32</v>
      </c>
      <c r="G24" s="196" t="s">
        <v>373</v>
      </c>
      <c r="H24" s="160" t="s">
        <v>326</v>
      </c>
      <c r="I24" s="180" t="s">
        <v>328</v>
      </c>
      <c r="J24" s="197" t="s">
        <v>327</v>
      </c>
      <c r="K24" s="198" t="s">
        <v>374</v>
      </c>
      <c r="L24" s="67" t="s">
        <v>94</v>
      </c>
    </row>
    <row r="25" spans="1:12" ht="34.5" customHeight="1">
      <c r="A25" s="71" t="s">
        <v>61</v>
      </c>
      <c r="B25" s="10"/>
      <c r="C25" s="11"/>
      <c r="D25" s="43" t="s">
        <v>103</v>
      </c>
      <c r="E25" s="3" t="s">
        <v>196</v>
      </c>
      <c r="F25" s="210">
        <v>2</v>
      </c>
      <c r="G25" s="211" t="s">
        <v>397</v>
      </c>
      <c r="H25" s="177" t="s">
        <v>398</v>
      </c>
      <c r="I25" s="177" t="s">
        <v>144</v>
      </c>
      <c r="J25" s="164" t="s">
        <v>105</v>
      </c>
      <c r="K25" s="186" t="s">
        <v>145</v>
      </c>
      <c r="L25" s="67" t="s">
        <v>94</v>
      </c>
    </row>
    <row r="26" spans="1:12" ht="34.5" customHeight="1">
      <c r="A26" s="71" t="s">
        <v>62</v>
      </c>
      <c r="B26" s="10"/>
      <c r="C26" s="11"/>
      <c r="D26" s="158" t="s">
        <v>103</v>
      </c>
      <c r="E26" s="175" t="s">
        <v>196</v>
      </c>
      <c r="F26" s="176">
        <v>2</v>
      </c>
      <c r="G26" s="212" t="s">
        <v>95</v>
      </c>
      <c r="H26" s="177" t="s">
        <v>36</v>
      </c>
      <c r="I26" s="177" t="s">
        <v>266</v>
      </c>
      <c r="J26" s="164" t="s">
        <v>105</v>
      </c>
      <c r="K26" s="165" t="s">
        <v>180</v>
      </c>
      <c r="L26" s="67" t="s">
        <v>94</v>
      </c>
    </row>
    <row r="27" spans="1:12" ht="34.5" customHeight="1">
      <c r="A27" s="71" t="s">
        <v>63</v>
      </c>
      <c r="B27" s="8"/>
      <c r="C27" s="8"/>
      <c r="D27" s="98" t="s">
        <v>336</v>
      </c>
      <c r="E27" s="191" t="s">
        <v>337</v>
      </c>
      <c r="F27" s="190" t="s">
        <v>32</v>
      </c>
      <c r="G27" s="62" t="s">
        <v>338</v>
      </c>
      <c r="H27" s="160" t="s">
        <v>339</v>
      </c>
      <c r="I27" s="192" t="s">
        <v>340</v>
      </c>
      <c r="J27" s="192" t="s">
        <v>341</v>
      </c>
      <c r="K27" s="186" t="s">
        <v>433</v>
      </c>
      <c r="L27" s="67" t="s">
        <v>94</v>
      </c>
    </row>
    <row r="28" spans="1:12" ht="34.5" customHeight="1">
      <c r="A28" s="71" t="s">
        <v>64</v>
      </c>
      <c r="B28" s="10"/>
      <c r="C28" s="11"/>
      <c r="D28" s="47" t="s">
        <v>153</v>
      </c>
      <c r="E28" s="175" t="s">
        <v>154</v>
      </c>
      <c r="F28" s="176">
        <v>2</v>
      </c>
      <c r="G28" s="200" t="s">
        <v>142</v>
      </c>
      <c r="H28" s="97" t="s">
        <v>143</v>
      </c>
      <c r="I28" s="177" t="s">
        <v>144</v>
      </c>
      <c r="J28" s="164" t="s">
        <v>105</v>
      </c>
      <c r="K28" s="186" t="s">
        <v>145</v>
      </c>
      <c r="L28" s="67" t="s">
        <v>94</v>
      </c>
    </row>
    <row r="29" spans="1:12" ht="34.5" customHeight="1">
      <c r="A29" s="71" t="s">
        <v>65</v>
      </c>
      <c r="B29" s="10"/>
      <c r="C29" s="11"/>
      <c r="D29" s="213" t="s">
        <v>150</v>
      </c>
      <c r="E29" s="217" t="s">
        <v>151</v>
      </c>
      <c r="F29" s="179" t="s">
        <v>35</v>
      </c>
      <c r="G29" s="218" t="s">
        <v>414</v>
      </c>
      <c r="H29" s="142" t="s">
        <v>152</v>
      </c>
      <c r="I29" s="219" t="s">
        <v>144</v>
      </c>
      <c r="J29" s="216" t="s">
        <v>34</v>
      </c>
      <c r="K29" s="181" t="s">
        <v>180</v>
      </c>
      <c r="L29" s="67" t="s">
        <v>94</v>
      </c>
    </row>
    <row r="30" spans="1:12" ht="34.5" customHeight="1">
      <c r="A30" s="71" t="s">
        <v>66</v>
      </c>
      <c r="B30" s="10"/>
      <c r="C30" s="11"/>
      <c r="D30" s="213" t="s">
        <v>427</v>
      </c>
      <c r="E30" s="217" t="s">
        <v>428</v>
      </c>
      <c r="F30" s="179">
        <v>2</v>
      </c>
      <c r="G30" s="218" t="s">
        <v>414</v>
      </c>
      <c r="H30" s="142" t="s">
        <v>152</v>
      </c>
      <c r="I30" s="219" t="s">
        <v>144</v>
      </c>
      <c r="J30" s="216" t="s">
        <v>34</v>
      </c>
      <c r="K30" s="181" t="s">
        <v>180</v>
      </c>
      <c r="L30" s="67" t="s">
        <v>94</v>
      </c>
    </row>
    <row r="31" spans="1:12" ht="34.5" customHeight="1">
      <c r="A31" s="71" t="s">
        <v>67</v>
      </c>
      <c r="B31" s="10"/>
      <c r="C31" s="11"/>
      <c r="D31" s="43" t="s">
        <v>169</v>
      </c>
      <c r="E31" s="12" t="s">
        <v>170</v>
      </c>
      <c r="F31" s="174">
        <v>3</v>
      </c>
      <c r="G31" s="204" t="s">
        <v>171</v>
      </c>
      <c r="H31" s="177" t="s">
        <v>172</v>
      </c>
      <c r="I31" s="177" t="s">
        <v>173</v>
      </c>
      <c r="J31" s="177" t="s">
        <v>174</v>
      </c>
      <c r="K31" s="186" t="s">
        <v>175</v>
      </c>
      <c r="L31" s="67" t="s">
        <v>94</v>
      </c>
    </row>
    <row r="32" spans="1:12" ht="34.5" customHeight="1">
      <c r="A32" s="71" t="s">
        <v>68</v>
      </c>
      <c r="B32" s="10"/>
      <c r="C32" s="11"/>
      <c r="D32" s="98" t="s">
        <v>160</v>
      </c>
      <c r="E32" s="191" t="s">
        <v>161</v>
      </c>
      <c r="F32" s="190" t="s">
        <v>32</v>
      </c>
      <c r="G32" s="135" t="s">
        <v>274</v>
      </c>
      <c r="H32" s="139" t="s">
        <v>275</v>
      </c>
      <c r="I32" s="140" t="s">
        <v>276</v>
      </c>
      <c r="J32" s="100" t="s">
        <v>164</v>
      </c>
      <c r="K32" s="57" t="s">
        <v>183</v>
      </c>
      <c r="L32" s="67" t="s">
        <v>94</v>
      </c>
    </row>
    <row r="33" spans="1:12" ht="34.5" customHeight="1">
      <c r="A33" s="71" t="s">
        <v>69</v>
      </c>
      <c r="B33" s="10"/>
      <c r="C33" s="11"/>
      <c r="D33" s="47" t="s">
        <v>185</v>
      </c>
      <c r="E33" s="175" t="s">
        <v>111</v>
      </c>
      <c r="F33" s="48">
        <v>2</v>
      </c>
      <c r="G33" s="103" t="s">
        <v>186</v>
      </c>
      <c r="H33" s="177" t="s">
        <v>187</v>
      </c>
      <c r="I33" s="177" t="s">
        <v>144</v>
      </c>
      <c r="J33" s="164" t="s">
        <v>105</v>
      </c>
      <c r="K33" s="186" t="s">
        <v>145</v>
      </c>
      <c r="L33" s="67" t="s">
        <v>94</v>
      </c>
    </row>
    <row r="34" spans="1:12" ht="34.5" customHeight="1">
      <c r="A34" s="71" t="s">
        <v>70</v>
      </c>
      <c r="B34" s="10"/>
      <c r="C34" s="11"/>
      <c r="D34" s="108" t="s">
        <v>369</v>
      </c>
      <c r="E34" s="191" t="s">
        <v>370</v>
      </c>
      <c r="F34" s="109" t="s">
        <v>38</v>
      </c>
      <c r="G34" s="99" t="s">
        <v>324</v>
      </c>
      <c r="H34" s="160" t="s">
        <v>326</v>
      </c>
      <c r="I34" s="177" t="s">
        <v>328</v>
      </c>
      <c r="J34" s="164" t="s">
        <v>267</v>
      </c>
      <c r="K34" s="165" t="s">
        <v>180</v>
      </c>
      <c r="L34" s="67" t="s">
        <v>94</v>
      </c>
    </row>
    <row r="35" spans="1:12" ht="34.5" customHeight="1">
      <c r="A35" s="71" t="s">
        <v>71</v>
      </c>
      <c r="B35" s="8"/>
      <c r="C35" s="8"/>
      <c r="D35" s="108" t="s">
        <v>369</v>
      </c>
      <c r="E35" s="191" t="s">
        <v>370</v>
      </c>
      <c r="F35" s="109" t="s">
        <v>38</v>
      </c>
      <c r="G35" s="110" t="s">
        <v>395</v>
      </c>
      <c r="H35" s="172" t="s">
        <v>396</v>
      </c>
      <c r="I35" s="177" t="s">
        <v>266</v>
      </c>
      <c r="J35" s="164" t="s">
        <v>267</v>
      </c>
      <c r="K35" s="165" t="s">
        <v>180</v>
      </c>
      <c r="L35" s="117" t="s">
        <v>94</v>
      </c>
    </row>
    <row r="36" spans="1:12" ht="34.5" customHeight="1">
      <c r="A36" s="71" t="s">
        <v>72</v>
      </c>
      <c r="B36" s="8"/>
      <c r="C36" s="8"/>
      <c r="D36" s="43" t="s">
        <v>424</v>
      </c>
      <c r="E36" s="3" t="s">
        <v>425</v>
      </c>
      <c r="F36" s="210">
        <v>2</v>
      </c>
      <c r="G36" s="200" t="s">
        <v>142</v>
      </c>
      <c r="H36" s="97" t="s">
        <v>143</v>
      </c>
      <c r="I36" s="177" t="s">
        <v>144</v>
      </c>
      <c r="J36" s="164" t="s">
        <v>105</v>
      </c>
      <c r="K36" s="186" t="s">
        <v>145</v>
      </c>
      <c r="L36" s="67" t="s">
        <v>94</v>
      </c>
    </row>
    <row r="37" spans="1:12" ht="34.5" customHeight="1">
      <c r="A37" s="71" t="s">
        <v>73</v>
      </c>
      <c r="B37" s="10"/>
      <c r="C37" s="11"/>
      <c r="D37" s="105" t="s">
        <v>438</v>
      </c>
      <c r="E37" s="175" t="s">
        <v>239</v>
      </c>
      <c r="F37" s="48" t="s">
        <v>32</v>
      </c>
      <c r="G37" s="200" t="s">
        <v>234</v>
      </c>
      <c r="H37" s="118" t="s">
        <v>235</v>
      </c>
      <c r="I37" s="119" t="s">
        <v>236</v>
      </c>
      <c r="J37" s="201" t="s">
        <v>237</v>
      </c>
      <c r="K37" s="120" t="s">
        <v>238</v>
      </c>
      <c r="L37" s="67" t="s">
        <v>94</v>
      </c>
    </row>
    <row r="38" spans="1:12" ht="34.5" customHeight="1">
      <c r="A38" s="71" t="s">
        <v>74</v>
      </c>
      <c r="B38" s="8"/>
      <c r="C38" s="8"/>
      <c r="D38" s="121" t="s">
        <v>246</v>
      </c>
      <c r="E38" s="122" t="s">
        <v>247</v>
      </c>
      <c r="F38" s="123" t="s">
        <v>30</v>
      </c>
      <c r="G38" s="202" t="s">
        <v>242</v>
      </c>
      <c r="H38" s="124" t="s">
        <v>243</v>
      </c>
      <c r="I38" s="125" t="s">
        <v>236</v>
      </c>
      <c r="J38" s="126" t="s">
        <v>244</v>
      </c>
      <c r="K38" s="120" t="s">
        <v>238</v>
      </c>
      <c r="L38" s="67" t="s">
        <v>94</v>
      </c>
    </row>
    <row r="39" spans="1:12" ht="34.5" customHeight="1">
      <c r="A39" s="71" t="s">
        <v>75</v>
      </c>
      <c r="B39" s="8"/>
      <c r="C39" s="8"/>
      <c r="D39" s="213" t="s">
        <v>434</v>
      </c>
      <c r="E39" s="3" t="s">
        <v>435</v>
      </c>
      <c r="F39" s="210">
        <v>1</v>
      </c>
      <c r="G39" s="227" t="s">
        <v>436</v>
      </c>
      <c r="H39" s="181" t="s">
        <v>437</v>
      </c>
      <c r="I39" s="208" t="s">
        <v>144</v>
      </c>
      <c r="J39" s="208" t="s">
        <v>267</v>
      </c>
      <c r="K39" s="181" t="s">
        <v>180</v>
      </c>
      <c r="L39" s="67" t="s">
        <v>94</v>
      </c>
    </row>
    <row r="40" spans="1:12" ht="34.5" customHeight="1">
      <c r="A40" s="71" t="s">
        <v>468</v>
      </c>
      <c r="B40" s="10"/>
      <c r="C40" s="11"/>
      <c r="D40" s="47" t="s">
        <v>102</v>
      </c>
      <c r="E40" s="175" t="s">
        <v>197</v>
      </c>
      <c r="F40" s="48" t="s">
        <v>30</v>
      </c>
      <c r="G40" s="99" t="s">
        <v>148</v>
      </c>
      <c r="H40" s="177" t="s">
        <v>149</v>
      </c>
      <c r="I40" s="177" t="s">
        <v>144</v>
      </c>
      <c r="J40" s="84" t="s">
        <v>34</v>
      </c>
      <c r="K40" s="186" t="s">
        <v>145</v>
      </c>
      <c r="L40" s="67" t="s">
        <v>94</v>
      </c>
    </row>
    <row r="41" spans="1:12" ht="34.5" customHeight="1">
      <c r="A41" s="71" t="s">
        <v>76</v>
      </c>
      <c r="B41" s="10"/>
      <c r="C41" s="11"/>
      <c r="D41" s="166" t="s">
        <v>359</v>
      </c>
      <c r="E41" s="3" t="s">
        <v>343</v>
      </c>
      <c r="F41" s="210">
        <v>1</v>
      </c>
      <c r="G41" s="204" t="s">
        <v>462</v>
      </c>
      <c r="H41" s="205" t="s">
        <v>344</v>
      </c>
      <c r="I41" s="208" t="s">
        <v>345</v>
      </c>
      <c r="J41" s="208" t="s">
        <v>346</v>
      </c>
      <c r="K41" s="181" t="s">
        <v>347</v>
      </c>
      <c r="L41" s="67" t="s">
        <v>94</v>
      </c>
    </row>
    <row r="42" spans="1:12" ht="34.5" customHeight="1">
      <c r="A42" s="71" t="s">
        <v>77</v>
      </c>
      <c r="B42" s="10"/>
      <c r="C42" s="11"/>
      <c r="D42" s="111" t="s">
        <v>198</v>
      </c>
      <c r="E42" s="175" t="s">
        <v>199</v>
      </c>
      <c r="F42" s="48" t="s">
        <v>29</v>
      </c>
      <c r="G42" s="212" t="s">
        <v>200</v>
      </c>
      <c r="H42" s="177" t="s">
        <v>201</v>
      </c>
      <c r="I42" s="177" t="s">
        <v>202</v>
      </c>
      <c r="J42" s="201" t="s">
        <v>33</v>
      </c>
      <c r="K42" s="186" t="s">
        <v>159</v>
      </c>
      <c r="L42" s="67" t="s">
        <v>94</v>
      </c>
    </row>
    <row r="43" spans="1:12" ht="34.5" customHeight="1">
      <c r="A43" s="71" t="s">
        <v>78</v>
      </c>
      <c r="B43" s="10"/>
      <c r="C43" s="11"/>
      <c r="D43" s="158" t="s">
        <v>390</v>
      </c>
      <c r="E43" s="175" t="s">
        <v>378</v>
      </c>
      <c r="F43" s="176" t="s">
        <v>38</v>
      </c>
      <c r="G43" s="206" t="s">
        <v>391</v>
      </c>
      <c r="H43" s="146" t="s">
        <v>392</v>
      </c>
      <c r="I43" s="207" t="s">
        <v>266</v>
      </c>
      <c r="J43" s="208" t="s">
        <v>267</v>
      </c>
      <c r="K43" s="165" t="s">
        <v>180</v>
      </c>
      <c r="L43" s="67" t="s">
        <v>94</v>
      </c>
    </row>
    <row r="44" spans="1:12" ht="34.5" customHeight="1">
      <c r="A44" s="71" t="s">
        <v>79</v>
      </c>
      <c r="B44" s="10"/>
      <c r="C44" s="11"/>
      <c r="D44" s="65" t="s">
        <v>134</v>
      </c>
      <c r="E44" s="46" t="s">
        <v>135</v>
      </c>
      <c r="F44" s="61" t="s">
        <v>35</v>
      </c>
      <c r="G44" s="202" t="s">
        <v>136</v>
      </c>
      <c r="H44" s="90" t="s">
        <v>137</v>
      </c>
      <c r="I44" s="91" t="s">
        <v>138</v>
      </c>
      <c r="J44" s="91" t="s">
        <v>132</v>
      </c>
      <c r="K44" s="92" t="s">
        <v>139</v>
      </c>
      <c r="L44" s="67" t="s">
        <v>94</v>
      </c>
    </row>
    <row r="45" spans="1:12" ht="34.5" customHeight="1">
      <c r="A45" s="71" t="s">
        <v>80</v>
      </c>
      <c r="B45" s="10"/>
      <c r="C45" s="11"/>
      <c r="D45" s="98" t="s">
        <v>330</v>
      </c>
      <c r="E45" s="191" t="s">
        <v>331</v>
      </c>
      <c r="F45" s="190" t="s">
        <v>32</v>
      </c>
      <c r="G45" s="62" t="s">
        <v>332</v>
      </c>
      <c r="H45" s="160" t="s">
        <v>333</v>
      </c>
      <c r="I45" s="192" t="s">
        <v>334</v>
      </c>
      <c r="J45" s="192" t="s">
        <v>335</v>
      </c>
      <c r="K45" s="186" t="s">
        <v>258</v>
      </c>
      <c r="L45" s="127" t="s">
        <v>245</v>
      </c>
    </row>
    <row r="46" spans="1:12" ht="34.5" customHeight="1">
      <c r="A46" s="71" t="s">
        <v>81</v>
      </c>
      <c r="B46" s="10"/>
      <c r="C46" s="11"/>
      <c r="D46" s="47" t="s">
        <v>292</v>
      </c>
      <c r="E46" s="90" t="s">
        <v>295</v>
      </c>
      <c r="F46" s="87" t="s">
        <v>30</v>
      </c>
      <c r="G46" s="204" t="s">
        <v>384</v>
      </c>
      <c r="H46" s="205" t="s">
        <v>293</v>
      </c>
      <c r="I46" s="149" t="s">
        <v>294</v>
      </c>
      <c r="J46" s="149" t="s">
        <v>294</v>
      </c>
      <c r="K46" s="148" t="s">
        <v>304</v>
      </c>
      <c r="L46" s="67" t="s">
        <v>94</v>
      </c>
    </row>
    <row r="47" spans="1:12" ht="34.5" customHeight="1">
      <c r="A47" s="71" t="s">
        <v>82</v>
      </c>
      <c r="B47" s="10"/>
      <c r="C47" s="11"/>
      <c r="D47" s="251" t="s">
        <v>423</v>
      </c>
      <c r="E47" s="242" t="s">
        <v>450</v>
      </c>
      <c r="F47" s="254" t="s">
        <v>32</v>
      </c>
      <c r="G47" s="128" t="s">
        <v>256</v>
      </c>
      <c r="H47" s="194" t="s">
        <v>257</v>
      </c>
      <c r="I47" s="129" t="s">
        <v>233</v>
      </c>
      <c r="J47" s="194" t="s">
        <v>233</v>
      </c>
      <c r="K47" s="130" t="s">
        <v>451</v>
      </c>
      <c r="L47" s="67" t="s">
        <v>94</v>
      </c>
    </row>
    <row r="48" spans="1:12" ht="34.5" customHeight="1">
      <c r="A48" s="71" t="s">
        <v>83</v>
      </c>
      <c r="B48" s="10"/>
      <c r="C48" s="11"/>
      <c r="D48" s="101" t="s">
        <v>165</v>
      </c>
      <c r="E48" s="102" t="s">
        <v>166</v>
      </c>
      <c r="F48" s="87">
        <v>2</v>
      </c>
      <c r="G48" s="212" t="s">
        <v>399</v>
      </c>
      <c r="H48" s="177" t="s">
        <v>400</v>
      </c>
      <c r="I48" s="177" t="s">
        <v>144</v>
      </c>
      <c r="J48" s="164" t="s">
        <v>105</v>
      </c>
      <c r="K48" s="186" t="s">
        <v>145</v>
      </c>
      <c r="L48" s="67" t="s">
        <v>94</v>
      </c>
    </row>
    <row r="49" spans="1:12" ht="34.5" customHeight="1">
      <c r="A49" s="71" t="s">
        <v>84</v>
      </c>
      <c r="B49" s="10"/>
      <c r="C49" s="11"/>
      <c r="D49" s="63" t="s">
        <v>386</v>
      </c>
      <c r="E49" s="242" t="s">
        <v>253</v>
      </c>
      <c r="F49" s="253" t="s">
        <v>32</v>
      </c>
      <c r="G49" s="200" t="s">
        <v>254</v>
      </c>
      <c r="H49" s="124" t="s">
        <v>255</v>
      </c>
      <c r="I49" s="192" t="s">
        <v>236</v>
      </c>
      <c r="J49" s="57" t="s">
        <v>237</v>
      </c>
      <c r="K49" s="120" t="s">
        <v>238</v>
      </c>
      <c r="L49" s="67" t="s">
        <v>94</v>
      </c>
    </row>
    <row r="50" spans="1:12" ht="34.5" customHeight="1">
      <c r="A50" s="71" t="s">
        <v>85</v>
      </c>
      <c r="B50" s="10"/>
      <c r="C50" s="11"/>
      <c r="D50" s="167" t="s">
        <v>360</v>
      </c>
      <c r="E50" s="46" t="s">
        <v>348</v>
      </c>
      <c r="F50" s="61" t="s">
        <v>29</v>
      </c>
      <c r="G50" s="246" t="s">
        <v>463</v>
      </c>
      <c r="H50" s="180" t="s">
        <v>349</v>
      </c>
      <c r="I50" s="247" t="s">
        <v>350</v>
      </c>
      <c r="J50" s="248" t="s">
        <v>346</v>
      </c>
      <c r="K50" s="181" t="s">
        <v>347</v>
      </c>
      <c r="L50" s="67" t="s">
        <v>94</v>
      </c>
    </row>
    <row r="51" spans="1:12" ht="34.5" customHeight="1">
      <c r="A51" s="71" t="s">
        <v>86</v>
      </c>
      <c r="B51" s="10"/>
      <c r="C51" s="11"/>
      <c r="D51" s="121" t="s">
        <v>240</v>
      </c>
      <c r="E51" s="122" t="s">
        <v>241</v>
      </c>
      <c r="F51" s="123" t="s">
        <v>32</v>
      </c>
      <c r="G51" s="202" t="s">
        <v>242</v>
      </c>
      <c r="H51" s="124" t="s">
        <v>243</v>
      </c>
      <c r="I51" s="125" t="s">
        <v>236</v>
      </c>
      <c r="J51" s="126" t="s">
        <v>244</v>
      </c>
      <c r="K51" s="120" t="s">
        <v>238</v>
      </c>
      <c r="L51" s="67" t="s">
        <v>94</v>
      </c>
    </row>
    <row r="52" spans="1:12" ht="34.5" customHeight="1">
      <c r="A52" s="71" t="s">
        <v>87</v>
      </c>
      <c r="B52" s="10"/>
      <c r="C52" s="11"/>
      <c r="D52" s="43" t="s">
        <v>176</v>
      </c>
      <c r="E52" s="3" t="s">
        <v>177</v>
      </c>
      <c r="F52" s="210">
        <v>2</v>
      </c>
      <c r="G52" s="204" t="s">
        <v>178</v>
      </c>
      <c r="H52" s="205" t="s">
        <v>179</v>
      </c>
      <c r="I52" s="177" t="s">
        <v>266</v>
      </c>
      <c r="J52" s="164" t="s">
        <v>105</v>
      </c>
      <c r="K52" s="131" t="s">
        <v>145</v>
      </c>
      <c r="L52" s="67" t="s">
        <v>94</v>
      </c>
    </row>
    <row r="53" spans="1:12" ht="34.5" customHeight="1">
      <c r="A53" s="71" t="s">
        <v>88</v>
      </c>
      <c r="B53" s="10"/>
      <c r="C53" s="11"/>
      <c r="D53" s="158" t="s">
        <v>192</v>
      </c>
      <c r="E53" s="183" t="s">
        <v>193</v>
      </c>
      <c r="F53" s="176" t="s">
        <v>32</v>
      </c>
      <c r="G53" s="159" t="s">
        <v>309</v>
      </c>
      <c r="H53" s="160" t="s">
        <v>310</v>
      </c>
      <c r="I53" s="161" t="s">
        <v>194</v>
      </c>
      <c r="J53" s="162" t="s">
        <v>195</v>
      </c>
      <c r="K53" s="163" t="s">
        <v>311</v>
      </c>
      <c r="L53" s="67" t="s">
        <v>94</v>
      </c>
    </row>
    <row r="54" spans="1:12" ht="34.5" customHeight="1">
      <c r="A54" s="71" t="s">
        <v>89</v>
      </c>
      <c r="B54" s="10"/>
      <c r="C54" s="11"/>
      <c r="D54" s="132" t="s">
        <v>259</v>
      </c>
      <c r="E54" s="191" t="s">
        <v>260</v>
      </c>
      <c r="F54" s="190" t="s">
        <v>32</v>
      </c>
      <c r="G54" s="133" t="s">
        <v>261</v>
      </c>
      <c r="H54" s="177" t="s">
        <v>262</v>
      </c>
      <c r="I54" s="192" t="s">
        <v>263</v>
      </c>
      <c r="J54" s="192" t="s">
        <v>264</v>
      </c>
      <c r="K54" s="112" t="s">
        <v>265</v>
      </c>
      <c r="L54" s="67" t="s">
        <v>94</v>
      </c>
    </row>
    <row r="55" spans="1:12" ht="34.5" customHeight="1">
      <c r="A55" s="71" t="s">
        <v>469</v>
      </c>
      <c r="B55" s="10"/>
      <c r="C55" s="11"/>
      <c r="D55" s="47" t="s">
        <v>318</v>
      </c>
      <c r="E55" s="175" t="s">
        <v>319</v>
      </c>
      <c r="F55" s="184" t="s">
        <v>29</v>
      </c>
      <c r="G55" s="200" t="s">
        <v>320</v>
      </c>
      <c r="H55" s="160" t="s">
        <v>329</v>
      </c>
      <c r="I55" s="192" t="s">
        <v>321</v>
      </c>
      <c r="J55" s="107" t="s">
        <v>316</v>
      </c>
      <c r="K55" s="131" t="s">
        <v>317</v>
      </c>
      <c r="L55" s="67" t="s">
        <v>94</v>
      </c>
    </row>
    <row r="56" spans="1:12" ht="34.5" customHeight="1">
      <c r="A56" s="71" t="s">
        <v>90</v>
      </c>
      <c r="B56" s="10"/>
      <c r="C56" s="11"/>
      <c r="D56" s="98" t="s">
        <v>146</v>
      </c>
      <c r="E56" s="191" t="s">
        <v>147</v>
      </c>
      <c r="F56" s="190" t="s">
        <v>37</v>
      </c>
      <c r="G56" s="99" t="s">
        <v>148</v>
      </c>
      <c r="H56" s="177" t="s">
        <v>149</v>
      </c>
      <c r="I56" s="177" t="s">
        <v>144</v>
      </c>
      <c r="J56" s="84" t="s">
        <v>34</v>
      </c>
      <c r="K56" s="186" t="s">
        <v>145</v>
      </c>
      <c r="L56" s="67" t="s">
        <v>94</v>
      </c>
    </row>
    <row r="57" spans="1:12" ht="34.5" customHeight="1">
      <c r="A57" s="71" t="s">
        <v>91</v>
      </c>
      <c r="B57" s="10"/>
      <c r="C57" s="11"/>
      <c r="D57" s="106" t="s">
        <v>221</v>
      </c>
      <c r="E57" s="90" t="s">
        <v>222</v>
      </c>
      <c r="F57" s="87" t="s">
        <v>30</v>
      </c>
      <c r="G57" s="116" t="s">
        <v>223</v>
      </c>
      <c r="H57" s="90" t="s">
        <v>224</v>
      </c>
      <c r="I57" s="91" t="s">
        <v>225</v>
      </c>
      <c r="J57" s="86" t="s">
        <v>226</v>
      </c>
      <c r="K57" s="92" t="s">
        <v>227</v>
      </c>
      <c r="L57" s="67" t="s">
        <v>94</v>
      </c>
    </row>
    <row r="58" spans="1:12" ht="34.5" customHeight="1">
      <c r="A58" s="71" t="s">
        <v>92</v>
      </c>
      <c r="B58" s="10"/>
      <c r="C58" s="11"/>
      <c r="D58" s="158" t="s">
        <v>305</v>
      </c>
      <c r="E58" s="183" t="s">
        <v>471</v>
      </c>
      <c r="F58" s="252" t="s">
        <v>32</v>
      </c>
      <c r="G58" s="154" t="s">
        <v>351</v>
      </c>
      <c r="H58" s="155" t="s">
        <v>306</v>
      </c>
      <c r="I58" s="156" t="s">
        <v>282</v>
      </c>
      <c r="J58" s="157" t="s">
        <v>307</v>
      </c>
      <c r="K58" s="186" t="s">
        <v>308</v>
      </c>
      <c r="L58" s="67" t="s">
        <v>94</v>
      </c>
    </row>
    <row r="59" spans="1:12" ht="34.5" customHeight="1">
      <c r="A59" s="71" t="s">
        <v>93</v>
      </c>
      <c r="B59" s="8"/>
      <c r="C59" s="8"/>
      <c r="D59" s="111" t="s">
        <v>228</v>
      </c>
      <c r="E59" s="183" t="s">
        <v>229</v>
      </c>
      <c r="F59" s="190">
        <v>1</v>
      </c>
      <c r="G59" s="103" t="s">
        <v>230</v>
      </c>
      <c r="H59" s="177" t="s">
        <v>231</v>
      </c>
      <c r="I59" s="192" t="s">
        <v>232</v>
      </c>
      <c r="J59" s="192" t="s">
        <v>233</v>
      </c>
      <c r="K59" s="186" t="s">
        <v>99</v>
      </c>
      <c r="L59" s="67" t="s">
        <v>94</v>
      </c>
    </row>
    <row r="61" spans="1:25" s="15" customFormat="1" ht="42" customHeight="1">
      <c r="A61" s="1"/>
      <c r="B61" s="1"/>
      <c r="C61" s="1"/>
      <c r="D61" s="1" t="s">
        <v>12</v>
      </c>
      <c r="E61" s="1"/>
      <c r="F61" s="1"/>
      <c r="G61" s="1"/>
      <c r="H61" s="1" t="s">
        <v>382</v>
      </c>
      <c r="J61" s="1"/>
      <c r="K61" s="28"/>
      <c r="L61" s="29"/>
      <c r="M61" s="28"/>
      <c r="N61" s="1"/>
      <c r="O61" s="30"/>
      <c r="P61" s="31"/>
      <c r="Q61" s="1"/>
      <c r="R61" s="30"/>
      <c r="S61" s="31"/>
      <c r="T61" s="1"/>
      <c r="U61" s="1"/>
      <c r="V61" s="1"/>
      <c r="W61" s="1"/>
      <c r="X61" s="1"/>
      <c r="Y61" s="31"/>
    </row>
    <row r="62" spans="1:25" s="15" customFormat="1" ht="42" customHeight="1">
      <c r="A62" s="1"/>
      <c r="B62" s="1"/>
      <c r="C62" s="1"/>
      <c r="D62" s="1" t="s">
        <v>13</v>
      </c>
      <c r="E62" s="1"/>
      <c r="F62" s="1"/>
      <c r="G62" s="1"/>
      <c r="H62" s="1" t="s">
        <v>381</v>
      </c>
      <c r="J62" s="1"/>
      <c r="K62" s="28"/>
      <c r="L62" s="29"/>
      <c r="M62" s="32"/>
      <c r="O62" s="30"/>
      <c r="P62" s="31"/>
      <c r="Q62" s="1"/>
      <c r="R62" s="30"/>
      <c r="S62" s="31"/>
      <c r="T62" s="1"/>
      <c r="U62" s="1"/>
      <c r="V62" s="1"/>
      <c r="W62" s="1"/>
      <c r="X62" s="1"/>
      <c r="Y62" s="31"/>
    </row>
    <row r="63" spans="4:9" ht="33" customHeight="1">
      <c r="D63" s="169" t="s">
        <v>112</v>
      </c>
      <c r="H63" s="152"/>
      <c r="I63" s="151" t="s">
        <v>113</v>
      </c>
    </row>
  </sheetData>
  <sheetProtection/>
  <protectedRanges>
    <protectedRange sqref="J25" name="Диапазон1_3_1_1_1_1_1_4_6_2_1_1"/>
    <protectedRange sqref="K36" name="Диапазон1_3_1_1_3_11_1_1_3_1_3_1_1_1_1_4_2_2_2_2_1_1_1"/>
    <protectedRange sqref="K44" name="Диапазон1_3_1_1_3_6_1_3_1_3_1"/>
    <protectedRange sqref="K47" name="Диапазон1_3_1_1_3_6_1_1_1_1_1"/>
    <protectedRange sqref="K58" name="Диапазон1_3_1_1_3_6_1_1_1_1_2"/>
  </protectedRanges>
  <mergeCells count="4">
    <mergeCell ref="A1:L1"/>
    <mergeCell ref="A2:L2"/>
    <mergeCell ref="A3:L3"/>
    <mergeCell ref="A4:L4"/>
  </mergeCells>
  <printOptions/>
  <pageMargins left="0" right="0" top="0" bottom="0" header="0.31496062992125984" footer="0.31496062992125984"/>
  <pageSetup fitToHeight="0" fitToWidth="1"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65" zoomScaleNormal="50" zoomScaleSheetLayoutView="65" workbookViewId="0" topLeftCell="A2">
      <selection activeCell="A2" sqref="A2:Z2"/>
    </sheetView>
  </sheetViews>
  <sheetFormatPr defaultColWidth="9.140625" defaultRowHeight="15"/>
  <cols>
    <col min="1" max="1" width="4.421875" style="15" customWidth="1"/>
    <col min="2" max="2" width="4.7109375" style="15" hidden="1" customWidth="1"/>
    <col min="3" max="3" width="6.8515625" style="15" hidden="1" customWidth="1"/>
    <col min="4" max="4" width="17.28125" style="15" customWidth="1"/>
    <col min="5" max="5" width="10.7109375" style="15" customWidth="1"/>
    <col min="6" max="6" width="4.8515625" style="15" customWidth="1"/>
    <col min="7" max="7" width="28.28125" style="15" customWidth="1"/>
    <col min="8" max="8" width="9.28125" style="15" customWidth="1"/>
    <col min="9" max="9" width="15.7109375" style="15" customWidth="1"/>
    <col min="10" max="10" width="12.7109375" style="15" hidden="1" customWidth="1"/>
    <col min="11" max="11" width="25.00390625" style="15" customWidth="1"/>
    <col min="12" max="12" width="6.7109375" style="40" customWidth="1"/>
    <col min="13" max="13" width="9.8515625" style="41" customWidth="1"/>
    <col min="14" max="14" width="3.7109375" style="15" customWidth="1"/>
    <col min="15" max="15" width="6.8515625" style="40" customWidth="1"/>
    <col min="16" max="16" width="9.8515625" style="41" customWidth="1"/>
    <col min="17" max="17" width="3.7109375" style="15" customWidth="1"/>
    <col min="18" max="18" width="6.8515625" style="40" customWidth="1"/>
    <col min="19" max="19" width="9.57421875" style="41" customWidth="1"/>
    <col min="20" max="20" width="3.7109375" style="15" customWidth="1"/>
    <col min="21" max="22" width="4.8515625" style="15" customWidth="1"/>
    <col min="23" max="23" width="6.7109375" style="15" customWidth="1"/>
    <col min="24" max="24" width="6.7109375" style="15" hidden="1" customWidth="1"/>
    <col min="25" max="25" width="9.7109375" style="41" customWidth="1"/>
    <col min="26" max="26" width="7.421875" style="15" customWidth="1"/>
    <col min="27" max="16384" width="9.140625" style="15" customWidth="1"/>
  </cols>
  <sheetData>
    <row r="1" spans="1:25" s="38" customFormat="1" ht="7.5" customHeight="1" hidden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5"/>
      <c r="N1" s="36"/>
      <c r="O1" s="37"/>
      <c r="P1" s="35"/>
      <c r="Q1" s="36"/>
      <c r="R1" s="37"/>
      <c r="S1" s="35"/>
      <c r="T1" s="36"/>
      <c r="Y1" s="39"/>
    </row>
    <row r="2" spans="1:26" s="13" customFormat="1" ht="75.75" customHeight="1">
      <c r="A2" s="269" t="s">
        <v>207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13" customFormat="1" ht="15" customHeight="1">
      <c r="A3" s="270" t="s">
        <v>14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s="13" customFormat="1" ht="19.5" customHeight="1">
      <c r="A4" s="271" t="s">
        <v>15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13" customFormat="1" ht="18" customHeight="1">
      <c r="A5" s="272" t="s">
        <v>96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ht="27.75" customHeight="1">
      <c r="A6" s="273" t="s">
        <v>460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1:26" ht="18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3" s="13" customFormat="1" ht="12.75">
      <c r="A8" s="4" t="s">
        <v>454</v>
      </c>
      <c r="B8" s="17"/>
      <c r="C8" s="18"/>
      <c r="D8" s="18"/>
      <c r="E8" s="18"/>
      <c r="F8" s="18"/>
      <c r="G8" s="18"/>
      <c r="H8" s="18"/>
      <c r="I8" s="18"/>
      <c r="J8" s="18"/>
      <c r="K8" s="19"/>
      <c r="L8" s="20"/>
      <c r="V8" s="4" t="s">
        <v>383</v>
      </c>
      <c r="W8" s="4"/>
    </row>
    <row r="9" spans="1:26" s="22" customFormat="1" ht="19.5" customHeight="1">
      <c r="A9" s="266" t="s">
        <v>28</v>
      </c>
      <c r="B9" s="267" t="s">
        <v>2</v>
      </c>
      <c r="C9" s="264" t="s">
        <v>3</v>
      </c>
      <c r="D9" s="268" t="s">
        <v>16</v>
      </c>
      <c r="E9" s="268" t="s">
        <v>5</v>
      </c>
      <c r="F9" s="266" t="s">
        <v>6</v>
      </c>
      <c r="G9" s="268" t="s">
        <v>17</v>
      </c>
      <c r="H9" s="268" t="s">
        <v>5</v>
      </c>
      <c r="I9" s="268" t="s">
        <v>8</v>
      </c>
      <c r="J9" s="21"/>
      <c r="K9" s="268" t="s">
        <v>10</v>
      </c>
      <c r="L9" s="261" t="s">
        <v>101</v>
      </c>
      <c r="M9" s="261"/>
      <c r="N9" s="261"/>
      <c r="O9" s="261" t="s">
        <v>18</v>
      </c>
      <c r="P9" s="261"/>
      <c r="Q9" s="261"/>
      <c r="R9" s="261" t="s">
        <v>19</v>
      </c>
      <c r="S9" s="261"/>
      <c r="T9" s="261"/>
      <c r="U9" s="262" t="s">
        <v>20</v>
      </c>
      <c r="V9" s="264" t="s">
        <v>21</v>
      </c>
      <c r="W9" s="266" t="s">
        <v>22</v>
      </c>
      <c r="X9" s="267" t="s">
        <v>23</v>
      </c>
      <c r="Y9" s="259" t="s">
        <v>24</v>
      </c>
      <c r="Z9" s="259" t="s">
        <v>25</v>
      </c>
    </row>
    <row r="10" spans="1:26" s="22" customFormat="1" ht="39.75" customHeight="1">
      <c r="A10" s="266"/>
      <c r="B10" s="267"/>
      <c r="C10" s="265"/>
      <c r="D10" s="268"/>
      <c r="E10" s="268"/>
      <c r="F10" s="266"/>
      <c r="G10" s="268"/>
      <c r="H10" s="268"/>
      <c r="I10" s="268"/>
      <c r="J10" s="21"/>
      <c r="K10" s="268"/>
      <c r="L10" s="23" t="s">
        <v>26</v>
      </c>
      <c r="M10" s="24" t="s">
        <v>27</v>
      </c>
      <c r="N10" s="25" t="s">
        <v>28</v>
      </c>
      <c r="O10" s="23" t="s">
        <v>26</v>
      </c>
      <c r="P10" s="24" t="s">
        <v>27</v>
      </c>
      <c r="Q10" s="25" t="s">
        <v>28</v>
      </c>
      <c r="R10" s="23" t="s">
        <v>26</v>
      </c>
      <c r="S10" s="24" t="s">
        <v>27</v>
      </c>
      <c r="T10" s="25" t="s">
        <v>28</v>
      </c>
      <c r="U10" s="263"/>
      <c r="V10" s="265"/>
      <c r="W10" s="266"/>
      <c r="X10" s="267"/>
      <c r="Y10" s="259"/>
      <c r="Z10" s="259"/>
    </row>
    <row r="11" spans="1:26" s="14" customFormat="1" ht="36.75" customHeight="1">
      <c r="A11" s="26">
        <v>1</v>
      </c>
      <c r="B11" s="27"/>
      <c r="C11" s="228" t="s">
        <v>432</v>
      </c>
      <c r="D11" s="98" t="s">
        <v>296</v>
      </c>
      <c r="E11" s="191" t="s">
        <v>297</v>
      </c>
      <c r="F11" s="184" t="s">
        <v>32</v>
      </c>
      <c r="G11" s="234" t="s">
        <v>289</v>
      </c>
      <c r="H11" s="82" t="s">
        <v>290</v>
      </c>
      <c r="I11" s="235" t="s">
        <v>291</v>
      </c>
      <c r="J11" s="194" t="s">
        <v>272</v>
      </c>
      <c r="K11" s="112" t="s">
        <v>298</v>
      </c>
      <c r="L11" s="49">
        <v>173.5</v>
      </c>
      <c r="M11" s="42">
        <f>L11/2.6</f>
        <v>66.73076923076923</v>
      </c>
      <c r="N11" s="50">
        <f>RANK(M11,M$11:M$14,0)</f>
        <v>1</v>
      </c>
      <c r="O11" s="49">
        <v>171</v>
      </c>
      <c r="P11" s="42">
        <f>O11/2.6</f>
        <v>65.76923076923077</v>
      </c>
      <c r="Q11" s="50">
        <f>RANK(P11,P$11:P$14,0)</f>
        <v>2</v>
      </c>
      <c r="R11" s="49">
        <v>178</v>
      </c>
      <c r="S11" s="42">
        <f>R11/2.6</f>
        <v>68.46153846153845</v>
      </c>
      <c r="T11" s="50">
        <f>RANK(S11,S$11:S$14,0)</f>
        <v>1</v>
      </c>
      <c r="U11" s="50"/>
      <c r="V11" s="50"/>
      <c r="W11" s="49">
        <f>L11+O11+R11</f>
        <v>522.5</v>
      </c>
      <c r="X11" s="49"/>
      <c r="Y11" s="42">
        <f>ROUND(SUM(M11,P11,S11)/3,3)-IF($U11=1,0.5,IF($U11=2,1.5,0))</f>
        <v>66.987</v>
      </c>
      <c r="Z11" s="52" t="s">
        <v>100</v>
      </c>
    </row>
    <row r="12" spans="1:26" s="14" customFormat="1" ht="36.75" customHeight="1">
      <c r="A12" s="26">
        <v>2</v>
      </c>
      <c r="B12" s="27"/>
      <c r="C12" s="225" t="s">
        <v>432</v>
      </c>
      <c r="D12" s="43" t="s">
        <v>312</v>
      </c>
      <c r="E12" s="3" t="s">
        <v>313</v>
      </c>
      <c r="F12" s="210" t="s">
        <v>32</v>
      </c>
      <c r="G12" s="212" t="s">
        <v>314</v>
      </c>
      <c r="H12" s="160" t="s">
        <v>325</v>
      </c>
      <c r="I12" s="177" t="s">
        <v>315</v>
      </c>
      <c r="J12" s="164" t="s">
        <v>316</v>
      </c>
      <c r="K12" s="186" t="s">
        <v>317</v>
      </c>
      <c r="L12" s="49">
        <v>172.5</v>
      </c>
      <c r="M12" s="42">
        <f>L12/2.6</f>
        <v>66.34615384615384</v>
      </c>
      <c r="N12" s="50">
        <f>RANK(M12,M$11:M$14,0)</f>
        <v>2</v>
      </c>
      <c r="O12" s="49">
        <v>173</v>
      </c>
      <c r="P12" s="42">
        <f>O12/2.6</f>
        <v>66.53846153846153</v>
      </c>
      <c r="Q12" s="50">
        <f>RANK(P12,P$11:P$14,0)</f>
        <v>1</v>
      </c>
      <c r="R12" s="49">
        <v>174</v>
      </c>
      <c r="S12" s="42">
        <f>R12/2.6</f>
        <v>66.92307692307692</v>
      </c>
      <c r="T12" s="50">
        <f>RANK(S12,S$11:S$14,0)</f>
        <v>2</v>
      </c>
      <c r="U12" s="50"/>
      <c r="V12" s="50"/>
      <c r="W12" s="49">
        <f>L12+O12+R12</f>
        <v>519.5</v>
      </c>
      <c r="X12" s="49"/>
      <c r="Y12" s="42">
        <f>ROUND(SUM(M12,P12,S12)/3,3)-IF($U12=1,0.5,IF($U12=2,1.5,0))</f>
        <v>66.603</v>
      </c>
      <c r="Z12" s="52" t="s">
        <v>100</v>
      </c>
    </row>
    <row r="13" spans="1:26" s="14" customFormat="1" ht="36.75" customHeight="1">
      <c r="A13" s="26">
        <v>3</v>
      </c>
      <c r="B13" s="27"/>
      <c r="C13" s="225" t="s">
        <v>432</v>
      </c>
      <c r="D13" s="98" t="s">
        <v>271</v>
      </c>
      <c r="E13" s="134" t="s">
        <v>299</v>
      </c>
      <c r="F13" s="112" t="s">
        <v>32</v>
      </c>
      <c r="G13" s="135" t="s">
        <v>268</v>
      </c>
      <c r="H13" s="136" t="s">
        <v>269</v>
      </c>
      <c r="I13" s="112" t="s">
        <v>270</v>
      </c>
      <c r="J13" s="130" t="s">
        <v>272</v>
      </c>
      <c r="K13" s="185" t="s">
        <v>273</v>
      </c>
      <c r="L13" s="49">
        <v>165.5</v>
      </c>
      <c r="M13" s="42">
        <f>L13/2.6</f>
        <v>63.65384615384615</v>
      </c>
      <c r="N13" s="50">
        <f>RANK(M13,M$11:M$14,0)</f>
        <v>3</v>
      </c>
      <c r="O13" s="49">
        <v>168.5</v>
      </c>
      <c r="P13" s="42">
        <f>O13/2.6</f>
        <v>64.8076923076923</v>
      </c>
      <c r="Q13" s="50">
        <f>RANK(P13,P$11:P$14,0)</f>
        <v>3</v>
      </c>
      <c r="R13" s="49">
        <v>169</v>
      </c>
      <c r="S13" s="42">
        <f>R13/2.6</f>
        <v>65</v>
      </c>
      <c r="T13" s="50">
        <f>RANK(S13,S$11:S$14,0)</f>
        <v>3</v>
      </c>
      <c r="U13" s="50"/>
      <c r="V13" s="50"/>
      <c r="W13" s="49">
        <f>L13+O13+R13</f>
        <v>503</v>
      </c>
      <c r="X13" s="49"/>
      <c r="Y13" s="42">
        <f>ROUND(SUM(M13,P13,S13)/3,3)-IF($U13=1,0.5,IF($U13=2,1.5,0))</f>
        <v>64.487</v>
      </c>
      <c r="Z13" s="52" t="s">
        <v>100</v>
      </c>
    </row>
    <row r="14" spans="1:26" s="14" customFormat="1" ht="36.75" customHeight="1">
      <c r="A14" s="26">
        <v>4</v>
      </c>
      <c r="B14" s="27"/>
      <c r="C14" s="225" t="s">
        <v>432</v>
      </c>
      <c r="D14" s="47" t="s">
        <v>352</v>
      </c>
      <c r="E14" s="175" t="s">
        <v>363</v>
      </c>
      <c r="F14" s="48" t="s">
        <v>32</v>
      </c>
      <c r="G14" s="99" t="s">
        <v>353</v>
      </c>
      <c r="H14" s="241" t="s">
        <v>354</v>
      </c>
      <c r="I14" s="177" t="s">
        <v>355</v>
      </c>
      <c r="J14" s="157" t="s">
        <v>307</v>
      </c>
      <c r="K14" s="186" t="s">
        <v>308</v>
      </c>
      <c r="L14" s="49">
        <v>165.5</v>
      </c>
      <c r="M14" s="42">
        <f>L14/2.6</f>
        <v>63.65384615384615</v>
      </c>
      <c r="N14" s="50">
        <f>RANK(M14,M$11:M$14,0)</f>
        <v>3</v>
      </c>
      <c r="O14" s="49">
        <v>157</v>
      </c>
      <c r="P14" s="42">
        <f>O14/2.6</f>
        <v>60.38461538461538</v>
      </c>
      <c r="Q14" s="50">
        <f>RANK(P14,P$11:P$14,0)</f>
        <v>4</v>
      </c>
      <c r="R14" s="49">
        <v>165.5</v>
      </c>
      <c r="S14" s="42">
        <f>R14/2.6</f>
        <v>63.65384615384615</v>
      </c>
      <c r="T14" s="50">
        <f>RANK(S14,S$11:S$14,0)</f>
        <v>4</v>
      </c>
      <c r="U14" s="50"/>
      <c r="V14" s="50"/>
      <c r="W14" s="49">
        <f>L14+O14+R14</f>
        <v>488</v>
      </c>
      <c r="X14" s="49"/>
      <c r="Y14" s="42">
        <f>ROUND(SUM(M14,P14,S14)/3,3)-IF($U14=1,0.5,IF($U14=2,1.5,0))</f>
        <v>62.564</v>
      </c>
      <c r="Z14" s="52" t="s">
        <v>100</v>
      </c>
    </row>
    <row r="15" spans="11:13" ht="21" customHeight="1">
      <c r="K15" s="28"/>
      <c r="L15" s="29"/>
      <c r="M15" s="28"/>
    </row>
    <row r="16" spans="1:25" ht="42" customHeight="1">
      <c r="A16" s="1"/>
      <c r="B16" s="1"/>
      <c r="C16" s="1"/>
      <c r="D16" s="1" t="s">
        <v>12</v>
      </c>
      <c r="E16" s="1"/>
      <c r="F16" s="1"/>
      <c r="G16" s="1"/>
      <c r="H16" s="1"/>
      <c r="I16" s="1" t="s">
        <v>382</v>
      </c>
      <c r="J16" s="1"/>
      <c r="K16" s="28"/>
      <c r="L16" s="29"/>
      <c r="M16" s="28"/>
      <c r="N16" s="1"/>
      <c r="O16" s="30"/>
      <c r="P16" s="31"/>
      <c r="Q16" s="1"/>
      <c r="R16" s="30"/>
      <c r="S16" s="31"/>
      <c r="T16" s="1"/>
      <c r="U16" s="1"/>
      <c r="V16" s="1"/>
      <c r="W16" s="1"/>
      <c r="X16" s="1"/>
      <c r="Y16" s="31"/>
    </row>
    <row r="17" spans="1:25" ht="42" customHeight="1">
      <c r="A17" s="1"/>
      <c r="B17" s="1"/>
      <c r="C17" s="1"/>
      <c r="D17" s="1" t="s">
        <v>13</v>
      </c>
      <c r="E17" s="1"/>
      <c r="F17" s="1"/>
      <c r="G17" s="1"/>
      <c r="H17" s="1"/>
      <c r="I17" s="1" t="s">
        <v>381</v>
      </c>
      <c r="J17" s="1"/>
      <c r="K17" s="28"/>
      <c r="L17" s="29"/>
      <c r="M17" s="32"/>
      <c r="O17" s="30"/>
      <c r="P17" s="31"/>
      <c r="Q17" s="1"/>
      <c r="R17" s="30"/>
      <c r="S17" s="31"/>
      <c r="T17" s="1"/>
      <c r="U17" s="1"/>
      <c r="V17" s="1"/>
      <c r="W17" s="1"/>
      <c r="X17" s="1"/>
      <c r="Y17" s="31"/>
    </row>
    <row r="18" spans="11:13" ht="12.75">
      <c r="K18" s="28"/>
      <c r="L18" s="29"/>
      <c r="M18" s="28"/>
    </row>
  </sheetData>
  <sheetProtection/>
  <mergeCells count="24"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Y9:Y10"/>
    <mergeCell ref="Z9:Z10"/>
    <mergeCell ref="O9:Q9"/>
    <mergeCell ref="R9:T9"/>
    <mergeCell ref="U9:U10"/>
    <mergeCell ref="V9:V10"/>
    <mergeCell ref="W9:W10"/>
    <mergeCell ref="X9:X10"/>
  </mergeCells>
  <printOptions/>
  <pageMargins left="0" right="0" top="0" bottom="0" header="0.31496062992125984" footer="0.31496062992125984"/>
  <pageSetup fitToHeight="0" fitToWidth="1" horizontalDpi="600" verticalDpi="600" orientation="landscape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view="pageBreakPreview" zoomScale="65" zoomScaleNormal="50" zoomScaleSheetLayoutView="65" workbookViewId="0" topLeftCell="A2">
      <selection activeCell="K8" sqref="K8"/>
    </sheetView>
  </sheetViews>
  <sheetFormatPr defaultColWidth="9.140625" defaultRowHeight="15"/>
  <cols>
    <col min="1" max="1" width="4.421875" style="15" customWidth="1"/>
    <col min="2" max="2" width="4.7109375" style="15" hidden="1" customWidth="1"/>
    <col min="3" max="3" width="8.28125" style="15" hidden="1" customWidth="1"/>
    <col min="4" max="4" width="17.28125" style="15" customWidth="1"/>
    <col min="5" max="5" width="10.7109375" style="15" customWidth="1"/>
    <col min="6" max="6" width="4.8515625" style="15" customWidth="1"/>
    <col min="7" max="7" width="28.28125" style="15" customWidth="1"/>
    <col min="8" max="8" width="9.28125" style="15" customWidth="1"/>
    <col min="9" max="9" width="15.7109375" style="15" customWidth="1"/>
    <col min="10" max="10" width="12.7109375" style="15" hidden="1" customWidth="1"/>
    <col min="11" max="11" width="25.00390625" style="15" customWidth="1"/>
    <col min="12" max="12" width="6.7109375" style="40" customWidth="1"/>
    <col min="13" max="13" width="9.8515625" style="41" customWidth="1"/>
    <col min="14" max="14" width="3.7109375" style="15" customWidth="1"/>
    <col min="15" max="15" width="6.8515625" style="40" customWidth="1"/>
    <col min="16" max="16" width="9.8515625" style="41" customWidth="1"/>
    <col min="17" max="17" width="3.7109375" style="15" customWidth="1"/>
    <col min="18" max="18" width="6.8515625" style="40" customWidth="1"/>
    <col min="19" max="19" width="9.57421875" style="41" customWidth="1"/>
    <col min="20" max="20" width="3.7109375" style="15" customWidth="1"/>
    <col min="21" max="22" width="4.8515625" style="15" customWidth="1"/>
    <col min="23" max="23" width="6.7109375" style="15" customWidth="1"/>
    <col min="24" max="24" width="6.7109375" style="15" hidden="1" customWidth="1"/>
    <col min="25" max="25" width="9.7109375" style="41" customWidth="1"/>
    <col min="26" max="26" width="7.421875" style="15" customWidth="1"/>
    <col min="27" max="16384" width="9.140625" style="15" customWidth="1"/>
  </cols>
  <sheetData>
    <row r="1" spans="1:25" s="38" customFormat="1" ht="7.5" customHeight="1" hidden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5"/>
      <c r="N1" s="36"/>
      <c r="O1" s="37"/>
      <c r="P1" s="35"/>
      <c r="Q1" s="36"/>
      <c r="R1" s="37"/>
      <c r="S1" s="35"/>
      <c r="T1" s="36"/>
      <c r="Y1" s="39"/>
    </row>
    <row r="2" spans="1:26" s="13" customFormat="1" ht="75.75" customHeight="1">
      <c r="A2" s="269" t="s">
        <v>207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13" customFormat="1" ht="15" customHeight="1">
      <c r="A3" s="270" t="s">
        <v>14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s="13" customFormat="1" ht="19.5" customHeight="1">
      <c r="A4" s="271" t="s">
        <v>15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13" customFormat="1" ht="18" customHeight="1">
      <c r="A5" s="272" t="s">
        <v>461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ht="27.75" customHeight="1">
      <c r="A6" s="273" t="s">
        <v>465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1:26" ht="18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3" s="13" customFormat="1" ht="12.75">
      <c r="A8" s="4" t="s">
        <v>454</v>
      </c>
      <c r="B8" s="17"/>
      <c r="C8" s="18"/>
      <c r="D8" s="18"/>
      <c r="E8" s="18"/>
      <c r="F8" s="18"/>
      <c r="G8" s="18"/>
      <c r="H8" s="18"/>
      <c r="I8" s="18"/>
      <c r="J8" s="18"/>
      <c r="K8" s="19"/>
      <c r="L8" s="20"/>
      <c r="V8" s="4" t="s">
        <v>383</v>
      </c>
      <c r="W8" s="4"/>
    </row>
    <row r="9" spans="1:26" s="22" customFormat="1" ht="19.5" customHeight="1">
      <c r="A9" s="266" t="s">
        <v>28</v>
      </c>
      <c r="B9" s="267" t="s">
        <v>2</v>
      </c>
      <c r="C9" s="264" t="s">
        <v>3</v>
      </c>
      <c r="D9" s="268" t="s">
        <v>16</v>
      </c>
      <c r="E9" s="268" t="s">
        <v>5</v>
      </c>
      <c r="F9" s="266" t="s">
        <v>6</v>
      </c>
      <c r="G9" s="268" t="s">
        <v>17</v>
      </c>
      <c r="H9" s="268" t="s">
        <v>5</v>
      </c>
      <c r="I9" s="268" t="s">
        <v>8</v>
      </c>
      <c r="J9" s="21"/>
      <c r="K9" s="268" t="s">
        <v>10</v>
      </c>
      <c r="L9" s="261" t="s">
        <v>101</v>
      </c>
      <c r="M9" s="261"/>
      <c r="N9" s="261"/>
      <c r="O9" s="261" t="s">
        <v>18</v>
      </c>
      <c r="P9" s="261"/>
      <c r="Q9" s="261"/>
      <c r="R9" s="261" t="s">
        <v>19</v>
      </c>
      <c r="S9" s="261"/>
      <c r="T9" s="261"/>
      <c r="U9" s="262" t="s">
        <v>20</v>
      </c>
      <c r="V9" s="264" t="s">
        <v>21</v>
      </c>
      <c r="W9" s="266" t="s">
        <v>22</v>
      </c>
      <c r="X9" s="267" t="s">
        <v>23</v>
      </c>
      <c r="Y9" s="259" t="s">
        <v>24</v>
      </c>
      <c r="Z9" s="259" t="s">
        <v>25</v>
      </c>
    </row>
    <row r="10" spans="1:26" s="22" customFormat="1" ht="39.75" customHeight="1">
      <c r="A10" s="266"/>
      <c r="B10" s="267"/>
      <c r="C10" s="265"/>
      <c r="D10" s="268"/>
      <c r="E10" s="268"/>
      <c r="F10" s="266"/>
      <c r="G10" s="268"/>
      <c r="H10" s="268"/>
      <c r="I10" s="268"/>
      <c r="J10" s="21"/>
      <c r="K10" s="268"/>
      <c r="L10" s="23" t="s">
        <v>26</v>
      </c>
      <c r="M10" s="24" t="s">
        <v>27</v>
      </c>
      <c r="N10" s="25" t="s">
        <v>28</v>
      </c>
      <c r="O10" s="23" t="s">
        <v>26</v>
      </c>
      <c r="P10" s="24" t="s">
        <v>27</v>
      </c>
      <c r="Q10" s="25" t="s">
        <v>28</v>
      </c>
      <c r="R10" s="23" t="s">
        <v>26</v>
      </c>
      <c r="S10" s="24" t="s">
        <v>27</v>
      </c>
      <c r="T10" s="25" t="s">
        <v>28</v>
      </c>
      <c r="U10" s="263"/>
      <c r="V10" s="265"/>
      <c r="W10" s="266"/>
      <c r="X10" s="267"/>
      <c r="Y10" s="259"/>
      <c r="Z10" s="259"/>
    </row>
    <row r="11" spans="1:26" s="14" customFormat="1" ht="36.75" customHeight="1">
      <c r="A11" s="26">
        <v>1</v>
      </c>
      <c r="B11" s="27"/>
      <c r="C11" s="225" t="s">
        <v>432</v>
      </c>
      <c r="D11" s="166" t="s">
        <v>359</v>
      </c>
      <c r="E11" s="3" t="s">
        <v>343</v>
      </c>
      <c r="F11" s="210">
        <v>1</v>
      </c>
      <c r="G11" s="204" t="s">
        <v>462</v>
      </c>
      <c r="H11" s="205" t="s">
        <v>344</v>
      </c>
      <c r="I11" s="208" t="s">
        <v>345</v>
      </c>
      <c r="J11" s="208" t="s">
        <v>346</v>
      </c>
      <c r="K11" s="245" t="s">
        <v>347</v>
      </c>
      <c r="L11" s="49">
        <v>214.5</v>
      </c>
      <c r="M11" s="42">
        <f>L11/3.3</f>
        <v>65</v>
      </c>
      <c r="N11" s="50">
        <f>RANK(M11,M$11:M$12,0)</f>
        <v>1</v>
      </c>
      <c r="O11" s="49">
        <v>211.5</v>
      </c>
      <c r="P11" s="42">
        <f>O11/3.3</f>
        <v>64.0909090909091</v>
      </c>
      <c r="Q11" s="50">
        <f>RANK(P11,P$11:P$12,0)</f>
        <v>1</v>
      </c>
      <c r="R11" s="49">
        <v>203.5</v>
      </c>
      <c r="S11" s="42">
        <f>R11/3.3</f>
        <v>61.66666666666667</v>
      </c>
      <c r="T11" s="50">
        <f>RANK(S11,S$11:S$12,0)</f>
        <v>1</v>
      </c>
      <c r="U11" s="50">
        <v>1</v>
      </c>
      <c r="V11" s="50"/>
      <c r="W11" s="49">
        <f>L11+O11+R11</f>
        <v>629.5</v>
      </c>
      <c r="X11" s="49"/>
      <c r="Y11" s="42">
        <f>ROUND(SUM(M11,P11,S11)/3,3)</f>
        <v>63.586</v>
      </c>
      <c r="Z11" s="52" t="s">
        <v>100</v>
      </c>
    </row>
    <row r="12" spans="1:26" s="14" customFormat="1" ht="36.75" customHeight="1">
      <c r="A12" s="26">
        <v>2</v>
      </c>
      <c r="B12" s="27"/>
      <c r="C12" s="225" t="s">
        <v>432</v>
      </c>
      <c r="D12" s="43" t="s">
        <v>188</v>
      </c>
      <c r="E12" s="12" t="s">
        <v>189</v>
      </c>
      <c r="F12" s="174">
        <v>1</v>
      </c>
      <c r="G12" s="204" t="s">
        <v>190</v>
      </c>
      <c r="H12" s="177" t="s">
        <v>191</v>
      </c>
      <c r="I12" s="177" t="s">
        <v>144</v>
      </c>
      <c r="J12" s="164" t="s">
        <v>105</v>
      </c>
      <c r="K12" s="186" t="s">
        <v>180</v>
      </c>
      <c r="L12" s="49">
        <v>202.5</v>
      </c>
      <c r="M12" s="42">
        <f>L12/3.3</f>
        <v>61.36363636363637</v>
      </c>
      <c r="N12" s="50">
        <f>RANK(M12,M$11:M$12,0)</f>
        <v>2</v>
      </c>
      <c r="O12" s="49">
        <v>208.5</v>
      </c>
      <c r="P12" s="42">
        <f>O12/3.3</f>
        <v>63.18181818181819</v>
      </c>
      <c r="Q12" s="50">
        <f>RANK(P12,P$11:P$12,0)</f>
        <v>2</v>
      </c>
      <c r="R12" s="49">
        <v>201.5</v>
      </c>
      <c r="S12" s="42">
        <f>R12/3.3</f>
        <v>61.06060606060606</v>
      </c>
      <c r="T12" s="50">
        <f>RANK(S12,S$11:S$12,0)</f>
        <v>2</v>
      </c>
      <c r="U12" s="50"/>
      <c r="V12" s="50"/>
      <c r="W12" s="49">
        <f>L12+O12+R12</f>
        <v>612.5</v>
      </c>
      <c r="X12" s="49"/>
      <c r="Y12" s="42">
        <f>ROUND(SUM(M12,P12,S12)/3,3)-IF($U12=1,0.5,IF($U12=2,1.5,0))</f>
        <v>61.869</v>
      </c>
      <c r="Z12" s="52" t="s">
        <v>100</v>
      </c>
    </row>
    <row r="13" spans="11:13" ht="21" customHeight="1">
      <c r="K13" s="28"/>
      <c r="L13" s="29"/>
      <c r="M13" s="28"/>
    </row>
    <row r="14" spans="1:25" ht="42" customHeight="1">
      <c r="A14" s="1"/>
      <c r="B14" s="1"/>
      <c r="C14" s="1"/>
      <c r="D14" s="1" t="s">
        <v>12</v>
      </c>
      <c r="E14" s="1"/>
      <c r="F14" s="1"/>
      <c r="G14" s="1"/>
      <c r="H14" s="1"/>
      <c r="I14" s="1" t="s">
        <v>382</v>
      </c>
      <c r="J14" s="1"/>
      <c r="K14" s="28"/>
      <c r="L14" s="29"/>
      <c r="M14" s="28"/>
      <c r="N14" s="1"/>
      <c r="O14" s="30"/>
      <c r="P14" s="31"/>
      <c r="Q14" s="1"/>
      <c r="R14" s="30"/>
      <c r="S14" s="31"/>
      <c r="T14" s="1"/>
      <c r="U14" s="1"/>
      <c r="V14" s="1"/>
      <c r="W14" s="1"/>
      <c r="X14" s="1"/>
      <c r="Y14" s="31"/>
    </row>
    <row r="15" spans="1:25" ht="42" customHeight="1">
      <c r="A15" s="1"/>
      <c r="B15" s="1"/>
      <c r="C15" s="1"/>
      <c r="D15" s="1" t="s">
        <v>13</v>
      </c>
      <c r="E15" s="1"/>
      <c r="F15" s="1"/>
      <c r="G15" s="1"/>
      <c r="H15" s="1"/>
      <c r="I15" s="1" t="s">
        <v>381</v>
      </c>
      <c r="J15" s="1"/>
      <c r="K15" s="28"/>
      <c r="L15" s="29"/>
      <c r="M15" s="32"/>
      <c r="O15" s="30"/>
      <c r="P15" s="31"/>
      <c r="Q15" s="1"/>
      <c r="R15" s="30"/>
      <c r="S15" s="31"/>
      <c r="T15" s="1"/>
      <c r="U15" s="1"/>
      <c r="V15" s="1"/>
      <c r="W15" s="1"/>
      <c r="X15" s="1"/>
      <c r="Y15" s="31"/>
    </row>
    <row r="16" spans="11:13" ht="12.75">
      <c r="K16" s="28"/>
      <c r="L16" s="29"/>
      <c r="M16" s="28"/>
    </row>
  </sheetData>
  <sheetProtection/>
  <mergeCells count="24"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Y9:Y10"/>
    <mergeCell ref="Z9:Z10"/>
    <mergeCell ref="O9:Q9"/>
    <mergeCell ref="R9:T9"/>
    <mergeCell ref="U9:U10"/>
    <mergeCell ref="V9:V10"/>
    <mergeCell ref="W9:W10"/>
    <mergeCell ref="X9:X10"/>
  </mergeCells>
  <printOptions/>
  <pageMargins left="0" right="0" top="0" bottom="0" header="0.31496062992125984" footer="0.31496062992125984"/>
  <pageSetup fitToHeight="0" fitToWidth="1" horizontalDpi="600" verticalDpi="600" orientation="landscape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view="pageBreakPreview" zoomScale="65" zoomScaleNormal="50" zoomScaleSheetLayoutView="65" workbookViewId="0" topLeftCell="A8">
      <selection activeCell="G12" sqref="G12"/>
    </sheetView>
  </sheetViews>
  <sheetFormatPr defaultColWidth="9.140625" defaultRowHeight="15"/>
  <cols>
    <col min="1" max="1" width="4.421875" style="15" customWidth="1"/>
    <col min="2" max="2" width="4.7109375" style="15" hidden="1" customWidth="1"/>
    <col min="3" max="3" width="8.28125" style="15" hidden="1" customWidth="1"/>
    <col min="4" max="4" width="17.28125" style="15" customWidth="1"/>
    <col min="5" max="5" width="10.7109375" style="15" customWidth="1"/>
    <col min="6" max="6" width="4.8515625" style="15" customWidth="1"/>
    <col min="7" max="7" width="28.28125" style="15" customWidth="1"/>
    <col min="8" max="8" width="9.28125" style="15" customWidth="1"/>
    <col min="9" max="9" width="15.7109375" style="15" customWidth="1"/>
    <col min="10" max="10" width="12.7109375" style="15" hidden="1" customWidth="1"/>
    <col min="11" max="11" width="25.00390625" style="15" customWidth="1"/>
    <col min="12" max="12" width="6.7109375" style="40" customWidth="1"/>
    <col min="13" max="13" width="9.8515625" style="41" customWidth="1"/>
    <col min="14" max="14" width="3.7109375" style="15" customWidth="1"/>
    <col min="15" max="15" width="6.8515625" style="40" customWidth="1"/>
    <col min="16" max="16" width="9.8515625" style="41" customWidth="1"/>
    <col min="17" max="17" width="3.7109375" style="15" customWidth="1"/>
    <col min="18" max="18" width="6.8515625" style="40" customWidth="1"/>
    <col min="19" max="19" width="9.57421875" style="41" customWidth="1"/>
    <col min="20" max="20" width="3.7109375" style="15" customWidth="1"/>
    <col min="21" max="22" width="4.8515625" style="15" customWidth="1"/>
    <col min="23" max="23" width="6.7109375" style="15" customWidth="1"/>
    <col min="24" max="24" width="6.7109375" style="15" hidden="1" customWidth="1"/>
    <col min="25" max="25" width="9.7109375" style="41" customWidth="1"/>
    <col min="26" max="26" width="7.421875" style="15" customWidth="1"/>
    <col min="27" max="16384" width="9.140625" style="15" customWidth="1"/>
  </cols>
  <sheetData>
    <row r="1" spans="1:25" s="38" customFormat="1" ht="7.5" customHeight="1" hidden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5"/>
      <c r="N1" s="36"/>
      <c r="O1" s="37"/>
      <c r="P1" s="35"/>
      <c r="Q1" s="36"/>
      <c r="R1" s="37"/>
      <c r="S1" s="35"/>
      <c r="T1" s="36"/>
      <c r="Y1" s="39"/>
    </row>
    <row r="2" spans="1:26" s="13" customFormat="1" ht="75.75" customHeight="1">
      <c r="A2" s="269" t="s">
        <v>209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13" customFormat="1" ht="15" customHeight="1">
      <c r="A3" s="270" t="s">
        <v>14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s="13" customFormat="1" ht="19.5" customHeight="1">
      <c r="A4" s="271" t="s">
        <v>15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13" customFormat="1" ht="18" customHeight="1">
      <c r="A5" s="272" t="s">
        <v>461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ht="27.75" customHeight="1">
      <c r="A6" s="273" t="s">
        <v>465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1:26" ht="18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3" s="13" customFormat="1" ht="12.75">
      <c r="A8" s="4" t="s">
        <v>454</v>
      </c>
      <c r="B8" s="17"/>
      <c r="C8" s="18"/>
      <c r="D8" s="18"/>
      <c r="E8" s="18"/>
      <c r="F8" s="18"/>
      <c r="G8" s="18"/>
      <c r="H8" s="18"/>
      <c r="I8" s="18"/>
      <c r="J8" s="18"/>
      <c r="K8" s="19"/>
      <c r="L8" s="20"/>
      <c r="V8" s="4" t="s">
        <v>383</v>
      </c>
      <c r="W8" s="4"/>
    </row>
    <row r="9" spans="1:26" s="22" customFormat="1" ht="19.5" customHeight="1">
      <c r="A9" s="266" t="s">
        <v>28</v>
      </c>
      <c r="B9" s="267" t="s">
        <v>2</v>
      </c>
      <c r="C9" s="264" t="s">
        <v>3</v>
      </c>
      <c r="D9" s="268" t="s">
        <v>16</v>
      </c>
      <c r="E9" s="268" t="s">
        <v>5</v>
      </c>
      <c r="F9" s="266" t="s">
        <v>6</v>
      </c>
      <c r="G9" s="268" t="s">
        <v>17</v>
      </c>
      <c r="H9" s="268" t="s">
        <v>5</v>
      </c>
      <c r="I9" s="268" t="s">
        <v>8</v>
      </c>
      <c r="J9" s="21"/>
      <c r="K9" s="268" t="s">
        <v>10</v>
      </c>
      <c r="L9" s="261" t="s">
        <v>101</v>
      </c>
      <c r="M9" s="261"/>
      <c r="N9" s="261"/>
      <c r="O9" s="261" t="s">
        <v>18</v>
      </c>
      <c r="P9" s="261"/>
      <c r="Q9" s="261"/>
      <c r="R9" s="261" t="s">
        <v>19</v>
      </c>
      <c r="S9" s="261"/>
      <c r="T9" s="261"/>
      <c r="U9" s="262" t="s">
        <v>20</v>
      </c>
      <c r="V9" s="264" t="s">
        <v>21</v>
      </c>
      <c r="W9" s="266" t="s">
        <v>22</v>
      </c>
      <c r="X9" s="267" t="s">
        <v>23</v>
      </c>
      <c r="Y9" s="259" t="s">
        <v>24</v>
      </c>
      <c r="Z9" s="259" t="s">
        <v>25</v>
      </c>
    </row>
    <row r="10" spans="1:26" s="22" customFormat="1" ht="39.75" customHeight="1">
      <c r="A10" s="266"/>
      <c r="B10" s="267"/>
      <c r="C10" s="265"/>
      <c r="D10" s="268"/>
      <c r="E10" s="268"/>
      <c r="F10" s="266"/>
      <c r="G10" s="268"/>
      <c r="H10" s="268"/>
      <c r="I10" s="268"/>
      <c r="J10" s="21"/>
      <c r="K10" s="268"/>
      <c r="L10" s="23" t="s">
        <v>26</v>
      </c>
      <c r="M10" s="24" t="s">
        <v>27</v>
      </c>
      <c r="N10" s="25" t="s">
        <v>28</v>
      </c>
      <c r="O10" s="23" t="s">
        <v>26</v>
      </c>
      <c r="P10" s="24" t="s">
        <v>27</v>
      </c>
      <c r="Q10" s="25" t="s">
        <v>28</v>
      </c>
      <c r="R10" s="23" t="s">
        <v>26</v>
      </c>
      <c r="S10" s="24" t="s">
        <v>27</v>
      </c>
      <c r="T10" s="25" t="s">
        <v>28</v>
      </c>
      <c r="U10" s="263"/>
      <c r="V10" s="265"/>
      <c r="W10" s="266"/>
      <c r="X10" s="267"/>
      <c r="Y10" s="259"/>
      <c r="Z10" s="259"/>
    </row>
    <row r="11" spans="1:26" s="22" customFormat="1" ht="30" customHeight="1">
      <c r="A11" s="276" t="s">
        <v>453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</row>
    <row r="12" spans="1:26" s="14" customFormat="1" ht="36.75" customHeight="1">
      <c r="A12" s="26">
        <v>1</v>
      </c>
      <c r="B12" s="27"/>
      <c r="C12" s="225" t="s">
        <v>431</v>
      </c>
      <c r="D12" s="63" t="s">
        <v>318</v>
      </c>
      <c r="E12" s="242" t="s">
        <v>319</v>
      </c>
      <c r="F12" s="249" t="s">
        <v>29</v>
      </c>
      <c r="G12" s="200" t="s">
        <v>320</v>
      </c>
      <c r="H12" s="160" t="s">
        <v>329</v>
      </c>
      <c r="I12" s="192" t="s">
        <v>321</v>
      </c>
      <c r="J12" s="107" t="s">
        <v>316</v>
      </c>
      <c r="K12" s="186" t="s">
        <v>317</v>
      </c>
      <c r="L12" s="49">
        <v>227.5</v>
      </c>
      <c r="M12" s="42">
        <f aca="true" t="shared" si="0" ref="M12:M19">L12/3.3</f>
        <v>68.93939393939394</v>
      </c>
      <c r="N12" s="50">
        <f aca="true" t="shared" si="1" ref="N12:N19">RANK(M12,M$12:M$19,0)</f>
        <v>1</v>
      </c>
      <c r="O12" s="49">
        <v>221</v>
      </c>
      <c r="P12" s="42">
        <f aca="true" t="shared" si="2" ref="P12:P19">O12/3.3</f>
        <v>66.96969696969697</v>
      </c>
      <c r="Q12" s="50">
        <f aca="true" t="shared" si="3" ref="Q12:Q19">RANK(P12,P$12:P$19,0)</f>
        <v>1</v>
      </c>
      <c r="R12" s="49">
        <v>228</v>
      </c>
      <c r="S12" s="42">
        <f aca="true" t="shared" si="4" ref="S12:S19">R12/3.3</f>
        <v>69.0909090909091</v>
      </c>
      <c r="T12" s="50">
        <f aca="true" t="shared" si="5" ref="T12:T19">RANK(S12,S$12:S$19,0)</f>
        <v>1</v>
      </c>
      <c r="U12" s="50"/>
      <c r="V12" s="50"/>
      <c r="W12" s="49">
        <f aca="true" t="shared" si="6" ref="W12:W19">L12+O12+R12</f>
        <v>676.5</v>
      </c>
      <c r="X12" s="49"/>
      <c r="Y12" s="42">
        <f aca="true" t="shared" si="7" ref="Y12:Y19">ROUND(SUM(M12,P12,S12)/3,3)-IF($U12=1,0.5,IF($U12=2,1.5,0))</f>
        <v>68.333</v>
      </c>
      <c r="Z12" s="52" t="s">
        <v>100</v>
      </c>
    </row>
    <row r="13" spans="1:26" s="14" customFormat="1" ht="36.75" customHeight="1">
      <c r="A13" s="26">
        <v>2</v>
      </c>
      <c r="B13" s="27"/>
      <c r="C13" s="225" t="s">
        <v>431</v>
      </c>
      <c r="D13" s="63" t="s">
        <v>185</v>
      </c>
      <c r="E13" s="242" t="s">
        <v>111</v>
      </c>
      <c r="F13" s="115">
        <v>2</v>
      </c>
      <c r="G13" s="103" t="s">
        <v>186</v>
      </c>
      <c r="H13" s="177" t="s">
        <v>187</v>
      </c>
      <c r="I13" s="177" t="s">
        <v>144</v>
      </c>
      <c r="J13" s="164" t="s">
        <v>105</v>
      </c>
      <c r="K13" s="186" t="s">
        <v>145</v>
      </c>
      <c r="L13" s="49">
        <v>222.5</v>
      </c>
      <c r="M13" s="42">
        <f t="shared" si="0"/>
        <v>67.42424242424242</v>
      </c>
      <c r="N13" s="50">
        <f t="shared" si="1"/>
        <v>2</v>
      </c>
      <c r="O13" s="49">
        <v>212.5</v>
      </c>
      <c r="P13" s="42">
        <f t="shared" si="2"/>
        <v>64.39393939393939</v>
      </c>
      <c r="Q13" s="50">
        <f t="shared" si="3"/>
        <v>5</v>
      </c>
      <c r="R13" s="49">
        <v>217</v>
      </c>
      <c r="S13" s="42">
        <f t="shared" si="4"/>
        <v>65.75757575757576</v>
      </c>
      <c r="T13" s="50">
        <f t="shared" si="5"/>
        <v>2</v>
      </c>
      <c r="U13" s="50"/>
      <c r="V13" s="50"/>
      <c r="W13" s="49">
        <f t="shared" si="6"/>
        <v>652</v>
      </c>
      <c r="X13" s="49"/>
      <c r="Y13" s="42">
        <f t="shared" si="7"/>
        <v>65.859</v>
      </c>
      <c r="Z13" s="52" t="s">
        <v>100</v>
      </c>
    </row>
    <row r="14" spans="1:26" s="14" customFormat="1" ht="36.75" customHeight="1">
      <c r="A14" s="26">
        <v>3</v>
      </c>
      <c r="B14" s="27"/>
      <c r="C14" s="225" t="s">
        <v>431</v>
      </c>
      <c r="D14" s="167" t="s">
        <v>360</v>
      </c>
      <c r="E14" s="46" t="s">
        <v>348</v>
      </c>
      <c r="F14" s="61" t="s">
        <v>29</v>
      </c>
      <c r="G14" s="246" t="s">
        <v>463</v>
      </c>
      <c r="H14" s="180" t="s">
        <v>349</v>
      </c>
      <c r="I14" s="247" t="s">
        <v>350</v>
      </c>
      <c r="J14" s="248" t="s">
        <v>346</v>
      </c>
      <c r="K14" s="181" t="s">
        <v>347</v>
      </c>
      <c r="L14" s="49">
        <v>215.5</v>
      </c>
      <c r="M14" s="42">
        <f t="shared" si="0"/>
        <v>65.30303030303031</v>
      </c>
      <c r="N14" s="50">
        <f t="shared" si="1"/>
        <v>5</v>
      </c>
      <c r="O14" s="49">
        <v>220.5</v>
      </c>
      <c r="P14" s="42">
        <f t="shared" si="2"/>
        <v>66.81818181818183</v>
      </c>
      <c r="Q14" s="50">
        <f t="shared" si="3"/>
        <v>2</v>
      </c>
      <c r="R14" s="49">
        <v>215.5</v>
      </c>
      <c r="S14" s="42">
        <f t="shared" si="4"/>
        <v>65.30303030303031</v>
      </c>
      <c r="T14" s="50">
        <f t="shared" si="5"/>
        <v>3</v>
      </c>
      <c r="U14" s="50"/>
      <c r="V14" s="50"/>
      <c r="W14" s="49">
        <f t="shared" si="6"/>
        <v>651.5</v>
      </c>
      <c r="X14" s="49"/>
      <c r="Y14" s="42">
        <f t="shared" si="7"/>
        <v>65.808</v>
      </c>
      <c r="Z14" s="52" t="s">
        <v>100</v>
      </c>
    </row>
    <row r="15" spans="1:26" s="14" customFormat="1" ht="36.75" customHeight="1">
      <c r="A15" s="26">
        <v>4</v>
      </c>
      <c r="B15" s="27"/>
      <c r="C15" s="225" t="s">
        <v>431</v>
      </c>
      <c r="D15" s="137" t="s">
        <v>278</v>
      </c>
      <c r="E15" s="175" t="s">
        <v>161</v>
      </c>
      <c r="F15" s="138" t="s">
        <v>32</v>
      </c>
      <c r="G15" s="133" t="s">
        <v>277</v>
      </c>
      <c r="H15" s="141" t="s">
        <v>162</v>
      </c>
      <c r="I15" s="243" t="s">
        <v>163</v>
      </c>
      <c r="J15" s="244" t="s">
        <v>164</v>
      </c>
      <c r="K15" s="57" t="s">
        <v>183</v>
      </c>
      <c r="L15" s="49">
        <v>216.5</v>
      </c>
      <c r="M15" s="42">
        <f t="shared" si="0"/>
        <v>65.60606060606061</v>
      </c>
      <c r="N15" s="50">
        <f t="shared" si="1"/>
        <v>4</v>
      </c>
      <c r="O15" s="49">
        <v>219.5</v>
      </c>
      <c r="P15" s="42">
        <f t="shared" si="2"/>
        <v>66.51515151515152</v>
      </c>
      <c r="Q15" s="50">
        <f t="shared" si="3"/>
        <v>4</v>
      </c>
      <c r="R15" s="49">
        <v>213.5</v>
      </c>
      <c r="S15" s="42">
        <f t="shared" si="4"/>
        <v>64.6969696969697</v>
      </c>
      <c r="T15" s="50">
        <f t="shared" si="5"/>
        <v>4</v>
      </c>
      <c r="U15" s="50"/>
      <c r="V15" s="50"/>
      <c r="W15" s="49">
        <f t="shared" si="6"/>
        <v>649.5</v>
      </c>
      <c r="X15" s="49"/>
      <c r="Y15" s="42">
        <f t="shared" si="7"/>
        <v>65.606</v>
      </c>
      <c r="Z15" s="52" t="s">
        <v>100</v>
      </c>
    </row>
    <row r="16" spans="1:26" s="14" customFormat="1" ht="36.75" customHeight="1">
      <c r="A16" s="26">
        <v>5</v>
      </c>
      <c r="B16" s="27"/>
      <c r="C16" s="225" t="s">
        <v>431</v>
      </c>
      <c r="D16" s="158" t="s">
        <v>103</v>
      </c>
      <c r="E16" s="175" t="s">
        <v>196</v>
      </c>
      <c r="F16" s="176">
        <v>2</v>
      </c>
      <c r="G16" s="212" t="s">
        <v>95</v>
      </c>
      <c r="H16" s="177" t="s">
        <v>36</v>
      </c>
      <c r="I16" s="177" t="s">
        <v>266</v>
      </c>
      <c r="J16" s="164" t="s">
        <v>105</v>
      </c>
      <c r="K16" s="250" t="s">
        <v>180</v>
      </c>
      <c r="L16" s="49">
        <v>217</v>
      </c>
      <c r="M16" s="42">
        <f t="shared" si="0"/>
        <v>65.75757575757576</v>
      </c>
      <c r="N16" s="50">
        <f t="shared" si="1"/>
        <v>3</v>
      </c>
      <c r="O16" s="49">
        <v>220</v>
      </c>
      <c r="P16" s="42">
        <f t="shared" si="2"/>
        <v>66.66666666666667</v>
      </c>
      <c r="Q16" s="50">
        <f t="shared" si="3"/>
        <v>3</v>
      </c>
      <c r="R16" s="49">
        <v>210</v>
      </c>
      <c r="S16" s="42">
        <f t="shared" si="4"/>
        <v>63.63636363636364</v>
      </c>
      <c r="T16" s="50">
        <f t="shared" si="5"/>
        <v>6</v>
      </c>
      <c r="U16" s="50"/>
      <c r="V16" s="50"/>
      <c r="W16" s="49">
        <f t="shared" si="6"/>
        <v>647</v>
      </c>
      <c r="X16" s="49"/>
      <c r="Y16" s="42">
        <f t="shared" si="7"/>
        <v>65.354</v>
      </c>
      <c r="Z16" s="52" t="s">
        <v>100</v>
      </c>
    </row>
    <row r="17" spans="1:26" s="14" customFormat="1" ht="36.75" customHeight="1">
      <c r="A17" s="26">
        <v>6</v>
      </c>
      <c r="B17" s="27"/>
      <c r="C17" s="225" t="s">
        <v>431</v>
      </c>
      <c r="D17" s="158" t="s">
        <v>192</v>
      </c>
      <c r="E17" s="183" t="s">
        <v>193</v>
      </c>
      <c r="F17" s="176" t="s">
        <v>32</v>
      </c>
      <c r="G17" s="159" t="s">
        <v>309</v>
      </c>
      <c r="H17" s="160" t="s">
        <v>310</v>
      </c>
      <c r="I17" s="161" t="s">
        <v>194</v>
      </c>
      <c r="J17" s="162" t="s">
        <v>195</v>
      </c>
      <c r="K17" s="163" t="s">
        <v>311</v>
      </c>
      <c r="L17" s="49">
        <v>205</v>
      </c>
      <c r="M17" s="42">
        <f t="shared" si="0"/>
        <v>62.121212121212125</v>
      </c>
      <c r="N17" s="50">
        <f t="shared" si="1"/>
        <v>7</v>
      </c>
      <c r="O17" s="49">
        <v>209</v>
      </c>
      <c r="P17" s="42">
        <f t="shared" si="2"/>
        <v>63.333333333333336</v>
      </c>
      <c r="Q17" s="50">
        <f t="shared" si="3"/>
        <v>6</v>
      </c>
      <c r="R17" s="49">
        <v>208</v>
      </c>
      <c r="S17" s="42">
        <f t="shared" si="4"/>
        <v>63.03030303030303</v>
      </c>
      <c r="T17" s="50">
        <f t="shared" si="5"/>
        <v>7</v>
      </c>
      <c r="U17" s="50"/>
      <c r="V17" s="50"/>
      <c r="W17" s="49">
        <f t="shared" si="6"/>
        <v>622</v>
      </c>
      <c r="X17" s="49"/>
      <c r="Y17" s="42">
        <f t="shared" si="7"/>
        <v>62.828</v>
      </c>
      <c r="Z17" s="52" t="s">
        <v>100</v>
      </c>
    </row>
    <row r="18" spans="1:26" s="14" customFormat="1" ht="36.75" customHeight="1">
      <c r="A18" s="26">
        <v>7</v>
      </c>
      <c r="B18" s="27"/>
      <c r="C18" s="225" t="s">
        <v>431</v>
      </c>
      <c r="D18" s="98" t="s">
        <v>330</v>
      </c>
      <c r="E18" s="191" t="s">
        <v>331</v>
      </c>
      <c r="F18" s="190" t="s">
        <v>32</v>
      </c>
      <c r="G18" s="62" t="s">
        <v>332</v>
      </c>
      <c r="H18" s="160" t="s">
        <v>333</v>
      </c>
      <c r="I18" s="192" t="s">
        <v>334</v>
      </c>
      <c r="J18" s="192" t="s">
        <v>335</v>
      </c>
      <c r="K18" s="186" t="s">
        <v>258</v>
      </c>
      <c r="L18" s="49">
        <v>196</v>
      </c>
      <c r="M18" s="42">
        <f t="shared" si="0"/>
        <v>59.3939393939394</v>
      </c>
      <c r="N18" s="50">
        <f t="shared" si="1"/>
        <v>8</v>
      </c>
      <c r="O18" s="49">
        <v>207.5</v>
      </c>
      <c r="P18" s="42">
        <f t="shared" si="2"/>
        <v>62.87878787878788</v>
      </c>
      <c r="Q18" s="50">
        <f t="shared" si="3"/>
        <v>7</v>
      </c>
      <c r="R18" s="49">
        <v>212</v>
      </c>
      <c r="S18" s="42">
        <f t="shared" si="4"/>
        <v>64.24242424242425</v>
      </c>
      <c r="T18" s="50">
        <f t="shared" si="5"/>
        <v>5</v>
      </c>
      <c r="U18" s="50"/>
      <c r="V18" s="50"/>
      <c r="W18" s="49">
        <f t="shared" si="6"/>
        <v>615.5</v>
      </c>
      <c r="X18" s="49"/>
      <c r="Y18" s="42">
        <f t="shared" si="7"/>
        <v>62.172</v>
      </c>
      <c r="Z18" s="52" t="s">
        <v>100</v>
      </c>
    </row>
    <row r="19" spans="1:26" s="14" customFormat="1" ht="36.75" customHeight="1">
      <c r="A19" s="26">
        <v>8</v>
      </c>
      <c r="B19" s="27"/>
      <c r="C19" s="225" t="s">
        <v>431</v>
      </c>
      <c r="D19" s="47" t="s">
        <v>102</v>
      </c>
      <c r="E19" s="175" t="s">
        <v>197</v>
      </c>
      <c r="F19" s="48" t="s">
        <v>30</v>
      </c>
      <c r="G19" s="99" t="s">
        <v>148</v>
      </c>
      <c r="H19" s="177" t="s">
        <v>149</v>
      </c>
      <c r="I19" s="177" t="s">
        <v>144</v>
      </c>
      <c r="J19" s="84" t="s">
        <v>34</v>
      </c>
      <c r="K19" s="186" t="s">
        <v>145</v>
      </c>
      <c r="L19" s="49">
        <v>209</v>
      </c>
      <c r="M19" s="42">
        <f t="shared" si="0"/>
        <v>63.333333333333336</v>
      </c>
      <c r="N19" s="50">
        <f t="shared" si="1"/>
        <v>6</v>
      </c>
      <c r="O19" s="49">
        <v>198.5</v>
      </c>
      <c r="P19" s="42">
        <f t="shared" si="2"/>
        <v>60.151515151515156</v>
      </c>
      <c r="Q19" s="50">
        <f t="shared" si="3"/>
        <v>8</v>
      </c>
      <c r="R19" s="49">
        <v>202</v>
      </c>
      <c r="S19" s="42">
        <f t="shared" si="4"/>
        <v>61.21212121212122</v>
      </c>
      <c r="T19" s="50">
        <f t="shared" si="5"/>
        <v>8</v>
      </c>
      <c r="U19" s="50"/>
      <c r="V19" s="50"/>
      <c r="W19" s="49">
        <f t="shared" si="6"/>
        <v>609.5</v>
      </c>
      <c r="X19" s="51"/>
      <c r="Y19" s="42">
        <f t="shared" si="7"/>
        <v>61.566</v>
      </c>
      <c r="Z19" s="52" t="s">
        <v>100</v>
      </c>
    </row>
    <row r="20" spans="11:13" ht="21" customHeight="1">
      <c r="K20" s="28"/>
      <c r="L20" s="29"/>
      <c r="M20" s="28"/>
    </row>
    <row r="21" spans="1:25" ht="42" customHeight="1">
      <c r="A21" s="1"/>
      <c r="B21" s="1"/>
      <c r="C21" s="1"/>
      <c r="D21" s="1" t="s">
        <v>12</v>
      </c>
      <c r="E21" s="1"/>
      <c r="F21" s="1"/>
      <c r="G21" s="1"/>
      <c r="H21" s="1"/>
      <c r="I21" s="1" t="s">
        <v>382</v>
      </c>
      <c r="J21" s="1"/>
      <c r="K21" s="28"/>
      <c r="L21" s="29"/>
      <c r="M21" s="28"/>
      <c r="N21" s="1"/>
      <c r="O21" s="30"/>
      <c r="P21" s="31"/>
      <c r="Q21" s="1"/>
      <c r="R21" s="30"/>
      <c r="S21" s="31"/>
      <c r="T21" s="1"/>
      <c r="U21" s="1"/>
      <c r="V21" s="1"/>
      <c r="W21" s="1"/>
      <c r="X21" s="1"/>
      <c r="Y21" s="31"/>
    </row>
    <row r="22" spans="1:25" ht="42" customHeight="1">
      <c r="A22" s="1"/>
      <c r="B22" s="1"/>
      <c r="C22" s="1"/>
      <c r="D22" s="1" t="s">
        <v>13</v>
      </c>
      <c r="E22" s="1"/>
      <c r="F22" s="1"/>
      <c r="G22" s="1"/>
      <c r="H22" s="1"/>
      <c r="I22" s="1" t="s">
        <v>381</v>
      </c>
      <c r="J22" s="1"/>
      <c r="K22" s="28"/>
      <c r="L22" s="29"/>
      <c r="M22" s="32"/>
      <c r="O22" s="30"/>
      <c r="P22" s="31"/>
      <c r="Q22" s="1"/>
      <c r="R22" s="30"/>
      <c r="S22" s="31"/>
      <c r="T22" s="1"/>
      <c r="U22" s="1"/>
      <c r="V22" s="1"/>
      <c r="W22" s="1"/>
      <c r="X22" s="1"/>
      <c r="Y22" s="31"/>
    </row>
    <row r="23" spans="11:13" ht="12.75">
      <c r="K23" s="28"/>
      <c r="L23" s="29"/>
      <c r="M23" s="28"/>
    </row>
  </sheetData>
  <sheetProtection/>
  <mergeCells count="25">
    <mergeCell ref="A9:A10"/>
    <mergeCell ref="B9:B10"/>
    <mergeCell ref="C9:C10"/>
    <mergeCell ref="D9:D10"/>
    <mergeCell ref="E9:E10"/>
    <mergeCell ref="G9:G10"/>
    <mergeCell ref="H9:H10"/>
    <mergeCell ref="I9:I10"/>
    <mergeCell ref="K9:K10"/>
    <mergeCell ref="L9:N9"/>
    <mergeCell ref="A2:Z2"/>
    <mergeCell ref="A3:Z3"/>
    <mergeCell ref="A4:Z4"/>
    <mergeCell ref="A5:Z5"/>
    <mergeCell ref="A6:Z6"/>
    <mergeCell ref="Y9:Y10"/>
    <mergeCell ref="Z9:Z10"/>
    <mergeCell ref="A11:Z11"/>
    <mergeCell ref="O9:Q9"/>
    <mergeCell ref="R9:T9"/>
    <mergeCell ref="U9:U10"/>
    <mergeCell ref="V9:V10"/>
    <mergeCell ref="W9:W10"/>
    <mergeCell ref="X9:X10"/>
    <mergeCell ref="F9:F10"/>
  </mergeCells>
  <printOptions/>
  <pageMargins left="0" right="0" top="0" bottom="0" header="0.31496062992125984" footer="0.31496062992125984"/>
  <pageSetup fitToHeight="0" fitToWidth="1" horizontalDpi="600" verticalDpi="600" orientation="landscape" paperSize="9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65" zoomScaleNormal="50" zoomScaleSheetLayoutView="65" workbookViewId="0" topLeftCell="A2">
      <selection activeCell="I15" sqref="I15"/>
    </sheetView>
  </sheetViews>
  <sheetFormatPr defaultColWidth="9.140625" defaultRowHeight="15"/>
  <cols>
    <col min="1" max="1" width="4.421875" style="15" customWidth="1"/>
    <col min="2" max="2" width="4.7109375" style="15" hidden="1" customWidth="1"/>
    <col min="3" max="3" width="8.28125" style="15" hidden="1" customWidth="1"/>
    <col min="4" max="4" width="17.28125" style="15" customWidth="1"/>
    <col min="5" max="5" width="10.7109375" style="15" customWidth="1"/>
    <col min="6" max="6" width="4.8515625" style="15" customWidth="1"/>
    <col min="7" max="7" width="28.28125" style="15" customWidth="1"/>
    <col min="8" max="8" width="9.28125" style="15" customWidth="1"/>
    <col min="9" max="9" width="15.7109375" style="15" customWidth="1"/>
    <col min="10" max="10" width="13.140625" style="15" hidden="1" customWidth="1"/>
    <col min="11" max="11" width="25.00390625" style="15" customWidth="1"/>
    <col min="12" max="12" width="6.7109375" style="40" customWidth="1"/>
    <col min="13" max="13" width="9.8515625" style="41" customWidth="1"/>
    <col min="14" max="14" width="3.7109375" style="15" customWidth="1"/>
    <col min="15" max="15" width="6.8515625" style="40" customWidth="1"/>
    <col min="16" max="16" width="9.8515625" style="41" customWidth="1"/>
    <col min="17" max="17" width="3.7109375" style="15" customWidth="1"/>
    <col min="18" max="18" width="6.8515625" style="40" customWidth="1"/>
    <col min="19" max="19" width="9.57421875" style="41" customWidth="1"/>
    <col min="20" max="20" width="3.7109375" style="15" customWidth="1"/>
    <col min="21" max="22" width="4.8515625" style="15" customWidth="1"/>
    <col min="23" max="23" width="6.7109375" style="15" customWidth="1"/>
    <col min="24" max="24" width="6.7109375" style="15" hidden="1" customWidth="1"/>
    <col min="25" max="25" width="9.7109375" style="41" customWidth="1"/>
    <col min="26" max="26" width="7.421875" style="15" customWidth="1"/>
    <col min="27" max="16384" width="9.140625" style="15" customWidth="1"/>
  </cols>
  <sheetData>
    <row r="1" spans="1:25" s="38" customFormat="1" ht="7.5" customHeight="1" hidden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5"/>
      <c r="N1" s="36"/>
      <c r="O1" s="37"/>
      <c r="P1" s="35"/>
      <c r="Q1" s="36"/>
      <c r="R1" s="37"/>
      <c r="S1" s="35"/>
      <c r="T1" s="36"/>
      <c r="Y1" s="39"/>
    </row>
    <row r="2" spans="1:26" s="13" customFormat="1" ht="75.75" customHeight="1">
      <c r="A2" s="269" t="s">
        <v>209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13" customFormat="1" ht="15" customHeight="1">
      <c r="A3" s="270" t="s">
        <v>14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s="13" customFormat="1" ht="19.5" customHeight="1">
      <c r="A4" s="271" t="s">
        <v>15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13" customFormat="1" ht="18" customHeight="1">
      <c r="A5" s="272" t="s">
        <v>98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ht="27.75" customHeight="1">
      <c r="A6" s="273" t="s">
        <v>466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1:26" ht="18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3" s="13" customFormat="1" ht="12.75">
      <c r="A8" s="4" t="s">
        <v>454</v>
      </c>
      <c r="B8" s="17"/>
      <c r="C8" s="18"/>
      <c r="D8" s="18"/>
      <c r="E8" s="18"/>
      <c r="F8" s="18"/>
      <c r="G8" s="18"/>
      <c r="H8" s="18"/>
      <c r="I8" s="18"/>
      <c r="J8" s="18"/>
      <c r="K8" s="19"/>
      <c r="L8" s="20"/>
      <c r="V8" s="4" t="s">
        <v>383</v>
      </c>
      <c r="W8" s="4"/>
    </row>
    <row r="9" spans="1:26" s="22" customFormat="1" ht="19.5" customHeight="1">
      <c r="A9" s="266" t="s">
        <v>28</v>
      </c>
      <c r="B9" s="267" t="s">
        <v>2</v>
      </c>
      <c r="C9" s="264" t="s">
        <v>3</v>
      </c>
      <c r="D9" s="268" t="s">
        <v>16</v>
      </c>
      <c r="E9" s="268" t="s">
        <v>5</v>
      </c>
      <c r="F9" s="266" t="s">
        <v>6</v>
      </c>
      <c r="G9" s="268" t="s">
        <v>17</v>
      </c>
      <c r="H9" s="268" t="s">
        <v>5</v>
      </c>
      <c r="I9" s="268" t="s">
        <v>8</v>
      </c>
      <c r="J9" s="21"/>
      <c r="K9" s="268" t="s">
        <v>10</v>
      </c>
      <c r="L9" s="261" t="s">
        <v>101</v>
      </c>
      <c r="M9" s="261"/>
      <c r="N9" s="261"/>
      <c r="O9" s="261" t="s">
        <v>18</v>
      </c>
      <c r="P9" s="261"/>
      <c r="Q9" s="261"/>
      <c r="R9" s="261" t="s">
        <v>19</v>
      </c>
      <c r="S9" s="261"/>
      <c r="T9" s="261"/>
      <c r="U9" s="262" t="s">
        <v>20</v>
      </c>
      <c r="V9" s="264" t="s">
        <v>21</v>
      </c>
      <c r="W9" s="266" t="s">
        <v>22</v>
      </c>
      <c r="X9" s="267" t="s">
        <v>23</v>
      </c>
      <c r="Y9" s="259" t="s">
        <v>24</v>
      </c>
      <c r="Z9" s="259" t="s">
        <v>25</v>
      </c>
    </row>
    <row r="10" spans="1:26" s="22" customFormat="1" ht="39.75" customHeight="1">
      <c r="A10" s="266"/>
      <c r="B10" s="267"/>
      <c r="C10" s="265"/>
      <c r="D10" s="268"/>
      <c r="E10" s="268"/>
      <c r="F10" s="266"/>
      <c r="G10" s="268"/>
      <c r="H10" s="268"/>
      <c r="I10" s="268"/>
      <c r="J10" s="21"/>
      <c r="K10" s="268"/>
      <c r="L10" s="23" t="s">
        <v>26</v>
      </c>
      <c r="M10" s="24" t="s">
        <v>27</v>
      </c>
      <c r="N10" s="25" t="s">
        <v>28</v>
      </c>
      <c r="O10" s="23" t="s">
        <v>26</v>
      </c>
      <c r="P10" s="24" t="s">
        <v>27</v>
      </c>
      <c r="Q10" s="25" t="s">
        <v>28</v>
      </c>
      <c r="R10" s="23" t="s">
        <v>26</v>
      </c>
      <c r="S10" s="24" t="s">
        <v>27</v>
      </c>
      <c r="T10" s="25" t="s">
        <v>28</v>
      </c>
      <c r="U10" s="263"/>
      <c r="V10" s="265"/>
      <c r="W10" s="266"/>
      <c r="X10" s="267"/>
      <c r="Y10" s="259"/>
      <c r="Z10" s="259"/>
    </row>
    <row r="11" spans="1:26" s="14" customFormat="1" ht="36.75" customHeight="1">
      <c r="A11" s="26">
        <v>2</v>
      </c>
      <c r="B11" s="27"/>
      <c r="C11" s="225" t="s">
        <v>431</v>
      </c>
      <c r="D11" s="111" t="s">
        <v>198</v>
      </c>
      <c r="E11" s="175" t="s">
        <v>199</v>
      </c>
      <c r="F11" s="48" t="s">
        <v>29</v>
      </c>
      <c r="G11" s="212" t="s">
        <v>200</v>
      </c>
      <c r="H11" s="177" t="s">
        <v>201</v>
      </c>
      <c r="I11" s="177" t="s">
        <v>202</v>
      </c>
      <c r="J11" s="201" t="s">
        <v>33</v>
      </c>
      <c r="K11" s="186" t="s">
        <v>159</v>
      </c>
      <c r="L11" s="49">
        <v>224.5</v>
      </c>
      <c r="M11" s="42">
        <f>L11/3.4</f>
        <v>66.02941176470588</v>
      </c>
      <c r="N11" s="50">
        <f>RANK(M11,M$11:M$13,0)</f>
        <v>2</v>
      </c>
      <c r="O11" s="49">
        <v>222.5</v>
      </c>
      <c r="P11" s="42">
        <f>O11/3.4</f>
        <v>65.44117647058823</v>
      </c>
      <c r="Q11" s="50">
        <f>RANK(P11,P$11:P$13,0)</f>
        <v>2</v>
      </c>
      <c r="R11" s="49">
        <v>229</v>
      </c>
      <c r="S11" s="42">
        <f>R11/3.4</f>
        <v>67.3529411764706</v>
      </c>
      <c r="T11" s="50">
        <f>RANK(S11,S$11:S$13,0)</f>
        <v>1</v>
      </c>
      <c r="U11" s="50"/>
      <c r="V11" s="50"/>
      <c r="W11" s="49">
        <f>L11+O11+R11</f>
        <v>676</v>
      </c>
      <c r="X11" s="49"/>
      <c r="Y11" s="42">
        <f>ROUND(SUM(M11,P11,S11)/3,3)-IF($U11=1,0.5,IF($U11=2,1.5,0))</f>
        <v>66.275</v>
      </c>
      <c r="Z11" s="52" t="s">
        <v>100</v>
      </c>
    </row>
    <row r="12" spans="1:26" s="14" customFormat="1" ht="36.75" customHeight="1">
      <c r="A12" s="26">
        <v>3</v>
      </c>
      <c r="B12" s="27"/>
      <c r="C12" s="225" t="s">
        <v>431</v>
      </c>
      <c r="D12" s="111" t="s">
        <v>228</v>
      </c>
      <c r="E12" s="183" t="s">
        <v>229</v>
      </c>
      <c r="F12" s="252">
        <v>1</v>
      </c>
      <c r="G12" s="103" t="s">
        <v>230</v>
      </c>
      <c r="H12" s="177" t="s">
        <v>231</v>
      </c>
      <c r="I12" s="192" t="s">
        <v>232</v>
      </c>
      <c r="J12" s="192" t="s">
        <v>233</v>
      </c>
      <c r="K12" s="186" t="s">
        <v>99</v>
      </c>
      <c r="L12" s="49">
        <v>225.5</v>
      </c>
      <c r="M12" s="42">
        <f>L12/3.4</f>
        <v>66.32352941176471</v>
      </c>
      <c r="N12" s="50">
        <f>RANK(M12,M$11:M$13,0)</f>
        <v>1</v>
      </c>
      <c r="O12" s="49">
        <v>224</v>
      </c>
      <c r="P12" s="42">
        <f>O12/3.4</f>
        <v>65.88235294117648</v>
      </c>
      <c r="Q12" s="50">
        <f>RANK(P12,P$11:P$13,0)</f>
        <v>1</v>
      </c>
      <c r="R12" s="49">
        <v>225.5</v>
      </c>
      <c r="S12" s="42">
        <f>R12/3.4</f>
        <v>66.32352941176471</v>
      </c>
      <c r="T12" s="50">
        <f>RANK(S12,S$11:S$13,0)</f>
        <v>2</v>
      </c>
      <c r="U12" s="50"/>
      <c r="V12" s="50"/>
      <c r="W12" s="49">
        <f>L12+O12+R12</f>
        <v>675</v>
      </c>
      <c r="X12" s="49"/>
      <c r="Y12" s="42">
        <f>ROUND(SUM(M12,P12,S12)/3,3)-IF($U12=1,0.5,IF($U12=2,1.5,0))</f>
        <v>66.176</v>
      </c>
      <c r="Z12" s="52" t="s">
        <v>100</v>
      </c>
    </row>
    <row r="13" spans="1:26" s="14" customFormat="1" ht="36.75" customHeight="1">
      <c r="A13" s="26">
        <v>1</v>
      </c>
      <c r="B13" s="27"/>
      <c r="C13" s="225" t="s">
        <v>431</v>
      </c>
      <c r="D13" s="170" t="s">
        <v>364</v>
      </c>
      <c r="E13" s="171" t="s">
        <v>365</v>
      </c>
      <c r="F13" s="188" t="s">
        <v>29</v>
      </c>
      <c r="G13" s="189" t="s">
        <v>366</v>
      </c>
      <c r="H13" s="172" t="s">
        <v>367</v>
      </c>
      <c r="I13" s="57" t="s">
        <v>368</v>
      </c>
      <c r="J13" s="57" t="s">
        <v>233</v>
      </c>
      <c r="K13" s="112" t="s">
        <v>283</v>
      </c>
      <c r="L13" s="49">
        <v>214</v>
      </c>
      <c r="M13" s="42">
        <f>L13/3.4</f>
        <v>62.94117647058824</v>
      </c>
      <c r="N13" s="50">
        <f>RANK(M13,M$11:M$13,0)</f>
        <v>3</v>
      </c>
      <c r="O13" s="49">
        <v>220.5</v>
      </c>
      <c r="P13" s="42">
        <f>O13/3.4</f>
        <v>64.8529411764706</v>
      </c>
      <c r="Q13" s="50">
        <f>RANK(P13,P$11:P$13,0)</f>
        <v>3</v>
      </c>
      <c r="R13" s="49">
        <v>218.5</v>
      </c>
      <c r="S13" s="42">
        <f>R13/3.4</f>
        <v>64.26470588235294</v>
      </c>
      <c r="T13" s="50">
        <f>RANK(S13,S$11:S$13,0)</f>
        <v>3</v>
      </c>
      <c r="U13" s="50"/>
      <c r="V13" s="50"/>
      <c r="W13" s="49">
        <f>L13+O13+R13</f>
        <v>653</v>
      </c>
      <c r="X13" s="51"/>
      <c r="Y13" s="42">
        <f>ROUND(SUM(M13,P13,S13)/3,3)-IF($U13=1,0.5,IF($U13=2,1.5,0))</f>
        <v>64.02</v>
      </c>
      <c r="Z13" s="52" t="s">
        <v>100</v>
      </c>
    </row>
    <row r="14" spans="11:13" ht="21" customHeight="1">
      <c r="K14" s="28"/>
      <c r="L14" s="29"/>
      <c r="M14" s="28"/>
    </row>
    <row r="15" spans="1:25" ht="42" customHeight="1">
      <c r="A15" s="1"/>
      <c r="B15" s="1"/>
      <c r="C15" s="1"/>
      <c r="D15" s="1" t="s">
        <v>12</v>
      </c>
      <c r="E15" s="1"/>
      <c r="F15" s="1"/>
      <c r="G15" s="1"/>
      <c r="H15" s="1"/>
      <c r="I15" s="1" t="s">
        <v>382</v>
      </c>
      <c r="J15" s="1"/>
      <c r="K15" s="28"/>
      <c r="L15" s="29"/>
      <c r="M15" s="28"/>
      <c r="N15" s="1"/>
      <c r="O15" s="30"/>
      <c r="P15" s="31"/>
      <c r="Q15" s="1"/>
      <c r="R15" s="30"/>
      <c r="S15" s="31"/>
      <c r="T15" s="1"/>
      <c r="U15" s="1"/>
      <c r="V15" s="1"/>
      <c r="W15" s="1"/>
      <c r="X15" s="1"/>
      <c r="Y15" s="31"/>
    </row>
    <row r="16" spans="1:25" ht="42" customHeight="1">
      <c r="A16" s="1"/>
      <c r="B16" s="1"/>
      <c r="C16" s="1"/>
      <c r="D16" s="1" t="s">
        <v>13</v>
      </c>
      <c r="E16" s="1"/>
      <c r="F16" s="1"/>
      <c r="G16" s="1"/>
      <c r="H16" s="1"/>
      <c r="I16" s="1" t="s">
        <v>381</v>
      </c>
      <c r="J16" s="1"/>
      <c r="K16" s="28"/>
      <c r="L16" s="29"/>
      <c r="M16" s="32"/>
      <c r="O16" s="30"/>
      <c r="P16" s="31"/>
      <c r="Q16" s="1"/>
      <c r="R16" s="30"/>
      <c r="S16" s="31"/>
      <c r="T16" s="1"/>
      <c r="U16" s="1"/>
      <c r="V16" s="1"/>
      <c r="W16" s="1"/>
      <c r="X16" s="1"/>
      <c r="Y16" s="31"/>
    </row>
    <row r="17" spans="11:13" ht="12.75">
      <c r="K17" s="28"/>
      <c r="L17" s="29"/>
      <c r="M17" s="28"/>
    </row>
  </sheetData>
  <sheetProtection/>
  <protectedRanges>
    <protectedRange sqref="K12" name="Диапазон1_3_1_1_3_6_1_1_1_1"/>
  </protectedRanges>
  <mergeCells count="24"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Y9:Y10"/>
    <mergeCell ref="Z9:Z10"/>
    <mergeCell ref="O9:Q9"/>
    <mergeCell ref="R9:T9"/>
    <mergeCell ref="U9:U10"/>
    <mergeCell ref="V9:V10"/>
    <mergeCell ref="W9:W10"/>
    <mergeCell ref="X9:X10"/>
  </mergeCells>
  <printOptions/>
  <pageMargins left="0" right="0" top="0" bottom="0" header="0.31496062992125984" footer="0.31496062992125984"/>
  <pageSetup fitToHeight="0" fitToWidth="1" horizontalDpi="600" verticalDpi="600" orientation="landscape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27.8515625" style="0" customWidth="1"/>
    <col min="2" max="2" width="18.00390625" style="0" customWidth="1"/>
    <col min="3" max="3" width="14.140625" style="0" customWidth="1"/>
    <col min="4" max="4" width="25.28125" style="0" customWidth="1"/>
    <col min="5" max="5" width="16.00390625" style="0" customWidth="1"/>
  </cols>
  <sheetData>
    <row r="1" spans="1:5" ht="83.25" customHeight="1">
      <c r="A1" s="278" t="s">
        <v>210</v>
      </c>
      <c r="B1" s="278"/>
      <c r="C1" s="278"/>
      <c r="D1" s="278"/>
      <c r="E1" s="278"/>
    </row>
    <row r="2" spans="1:5" ht="15.75">
      <c r="A2" s="72"/>
      <c r="B2" s="72"/>
      <c r="C2" s="72"/>
      <c r="D2" s="72"/>
      <c r="E2" s="72"/>
    </row>
    <row r="3" spans="1:5" ht="17.25">
      <c r="A3" s="73" t="s">
        <v>41</v>
      </c>
      <c r="B3" s="74"/>
      <c r="C3" s="74"/>
      <c r="D3" s="74"/>
      <c r="E3" s="74"/>
    </row>
    <row r="4" spans="1:5" ht="14.25">
      <c r="A4" s="28" t="s">
        <v>470</v>
      </c>
      <c r="B4" s="74"/>
      <c r="C4" s="74"/>
      <c r="D4" s="75" t="s">
        <v>383</v>
      </c>
      <c r="E4" s="76"/>
    </row>
    <row r="5" spans="1:5" ht="14.25">
      <c r="A5" s="77" t="s">
        <v>114</v>
      </c>
      <c r="B5" s="77" t="s">
        <v>115</v>
      </c>
      <c r="C5" s="77" t="s">
        <v>116</v>
      </c>
      <c r="D5" s="77" t="s">
        <v>117</v>
      </c>
      <c r="E5" s="77" t="s">
        <v>118</v>
      </c>
    </row>
    <row r="6" spans="1:5" ht="28.5" customHeight="1">
      <c r="A6" s="78" t="s">
        <v>12</v>
      </c>
      <c r="B6" s="78" t="s">
        <v>443</v>
      </c>
      <c r="C6" s="78" t="s">
        <v>119</v>
      </c>
      <c r="D6" s="78" t="s">
        <v>120</v>
      </c>
      <c r="E6" s="79"/>
    </row>
    <row r="7" spans="1:5" ht="28.5" customHeight="1">
      <c r="A7" s="78" t="s">
        <v>125</v>
      </c>
      <c r="B7" s="78" t="s">
        <v>444</v>
      </c>
      <c r="C7" s="78" t="s">
        <v>121</v>
      </c>
      <c r="D7" s="78" t="s">
        <v>212</v>
      </c>
      <c r="E7" s="79"/>
    </row>
    <row r="8" spans="1:5" ht="28.5" customHeight="1">
      <c r="A8" s="80" t="s">
        <v>128</v>
      </c>
      <c r="B8" s="78" t="s">
        <v>213</v>
      </c>
      <c r="C8" s="78" t="s">
        <v>119</v>
      </c>
      <c r="D8" s="80" t="s">
        <v>212</v>
      </c>
      <c r="E8" s="79"/>
    </row>
    <row r="9" spans="1:5" ht="28.5" customHeight="1">
      <c r="A9" s="78" t="s">
        <v>125</v>
      </c>
      <c r="B9" s="78" t="s">
        <v>126</v>
      </c>
      <c r="C9" s="78" t="s">
        <v>121</v>
      </c>
      <c r="D9" s="78" t="s">
        <v>212</v>
      </c>
      <c r="E9" s="79"/>
    </row>
    <row r="10" spans="1:5" ht="28.5" customHeight="1">
      <c r="A10" s="78" t="s">
        <v>214</v>
      </c>
      <c r="B10" s="78" t="s">
        <v>288</v>
      </c>
      <c r="C10" s="78" t="s">
        <v>217</v>
      </c>
      <c r="D10" s="78" t="s">
        <v>120</v>
      </c>
      <c r="E10" s="79"/>
    </row>
    <row r="11" spans="1:5" ht="28.5" customHeight="1">
      <c r="A11" s="78" t="s">
        <v>122</v>
      </c>
      <c r="B11" s="78" t="s">
        <v>442</v>
      </c>
      <c r="C11" s="78" t="s">
        <v>121</v>
      </c>
      <c r="D11" s="78" t="s">
        <v>120</v>
      </c>
      <c r="E11" s="79"/>
    </row>
    <row r="12" spans="1:5" ht="28.5" customHeight="1">
      <c r="A12" s="78" t="s">
        <v>215</v>
      </c>
      <c r="B12" s="78" t="s">
        <v>216</v>
      </c>
      <c r="C12" s="78" t="s">
        <v>217</v>
      </c>
      <c r="D12" s="78" t="s">
        <v>120</v>
      </c>
      <c r="E12" s="79"/>
    </row>
    <row r="13" spans="1:5" ht="28.5" customHeight="1">
      <c r="A13" s="78" t="s">
        <v>123</v>
      </c>
      <c r="B13" s="78" t="s">
        <v>441</v>
      </c>
      <c r="C13" s="78" t="s">
        <v>121</v>
      </c>
      <c r="D13" s="78" t="s">
        <v>120</v>
      </c>
      <c r="E13" s="79"/>
    </row>
    <row r="14" spans="1:5" ht="28.5" customHeight="1">
      <c r="A14" s="78" t="s">
        <v>445</v>
      </c>
      <c r="B14" s="78" t="s">
        <v>448</v>
      </c>
      <c r="C14" s="78" t="s">
        <v>449</v>
      </c>
      <c r="D14" s="78" t="s">
        <v>120</v>
      </c>
      <c r="E14" s="79"/>
    </row>
    <row r="15" spans="1:5" ht="28.5" customHeight="1">
      <c r="A15" s="78" t="s">
        <v>127</v>
      </c>
      <c r="B15" s="78" t="s">
        <v>218</v>
      </c>
      <c r="C15" s="78" t="s">
        <v>217</v>
      </c>
      <c r="D15" s="78" t="s">
        <v>120</v>
      </c>
      <c r="E15" s="79"/>
    </row>
    <row r="16" spans="1:5" ht="28.5" customHeight="1">
      <c r="A16" s="78" t="s">
        <v>112</v>
      </c>
      <c r="B16" s="78" t="s">
        <v>124</v>
      </c>
      <c r="C16" s="78" t="s">
        <v>219</v>
      </c>
      <c r="D16" s="78" t="s">
        <v>120</v>
      </c>
      <c r="E16" s="78"/>
    </row>
    <row r="18" spans="1:25" s="15" customFormat="1" ht="42" customHeight="1">
      <c r="A18" s="1" t="s">
        <v>12</v>
      </c>
      <c r="B18" s="1"/>
      <c r="C18" s="1" t="s">
        <v>382</v>
      </c>
      <c r="D18" s="1"/>
      <c r="E18" s="1"/>
      <c r="J18" s="1"/>
      <c r="K18" s="28"/>
      <c r="L18" s="29"/>
      <c r="M18" s="28"/>
      <c r="N18" s="1"/>
      <c r="O18" s="30"/>
      <c r="P18" s="31"/>
      <c r="Q18" s="1"/>
      <c r="R18" s="30"/>
      <c r="S18" s="31"/>
      <c r="T18" s="1"/>
      <c r="U18" s="1"/>
      <c r="V18" s="1"/>
      <c r="W18" s="1"/>
      <c r="X18" s="1"/>
      <c r="Y18" s="31"/>
    </row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view="pageBreakPreview" zoomScale="65" zoomScaleNormal="50" zoomScaleSheetLayoutView="65" zoomScalePageLayoutView="0" workbookViewId="0" topLeftCell="A2">
      <selection activeCell="A2" sqref="A2:Z2"/>
    </sheetView>
  </sheetViews>
  <sheetFormatPr defaultColWidth="9.140625" defaultRowHeight="15"/>
  <cols>
    <col min="1" max="1" width="5.00390625" style="15" customWidth="1"/>
    <col min="2" max="2" width="4.7109375" style="15" hidden="1" customWidth="1"/>
    <col min="3" max="3" width="5.421875" style="15" hidden="1" customWidth="1"/>
    <col min="4" max="4" width="15.00390625" style="15" customWidth="1"/>
    <col min="5" max="5" width="9.28125" style="15" customWidth="1"/>
    <col min="6" max="6" width="4.8515625" style="15" customWidth="1"/>
    <col min="7" max="7" width="31.421875" style="15" customWidth="1"/>
    <col min="8" max="8" width="9.28125" style="15" customWidth="1"/>
    <col min="9" max="9" width="15.7109375" style="15" customWidth="1"/>
    <col min="10" max="10" width="12.7109375" style="15" hidden="1" customWidth="1"/>
    <col min="11" max="11" width="27.00390625" style="15" customWidth="1"/>
    <col min="12" max="12" width="6.7109375" style="40" customWidth="1"/>
    <col min="13" max="13" width="9.8515625" style="41" customWidth="1"/>
    <col min="14" max="14" width="3.7109375" style="15" customWidth="1"/>
    <col min="15" max="15" width="6.8515625" style="40" customWidth="1"/>
    <col min="16" max="16" width="9.8515625" style="41" customWidth="1"/>
    <col min="17" max="17" width="3.7109375" style="15" customWidth="1"/>
    <col min="18" max="18" width="6.8515625" style="40" customWidth="1"/>
    <col min="19" max="19" width="9.57421875" style="41" customWidth="1"/>
    <col min="20" max="20" width="3.7109375" style="15" customWidth="1"/>
    <col min="21" max="22" width="4.8515625" style="15" customWidth="1"/>
    <col min="23" max="23" width="6.7109375" style="15" customWidth="1"/>
    <col min="24" max="24" width="6.7109375" style="15" hidden="1" customWidth="1"/>
    <col min="25" max="25" width="9.7109375" style="41" customWidth="1"/>
    <col min="26" max="26" width="7.421875" style="15" hidden="1" customWidth="1"/>
    <col min="27" max="16384" width="9.140625" style="15" customWidth="1"/>
  </cols>
  <sheetData>
    <row r="1" spans="1:25" s="38" customFormat="1" ht="6" customHeight="1" hidden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5"/>
      <c r="N1" s="36"/>
      <c r="O1" s="37"/>
      <c r="P1" s="35"/>
      <c r="Q1" s="36"/>
      <c r="R1" s="37"/>
      <c r="S1" s="35"/>
      <c r="T1" s="36"/>
      <c r="Y1" s="39"/>
    </row>
    <row r="2" spans="1:26" s="13" customFormat="1" ht="69" customHeight="1">
      <c r="A2" s="269" t="s">
        <v>388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13" customFormat="1" ht="15" customHeight="1">
      <c r="A3" s="270" t="s">
        <v>14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s="13" customFormat="1" ht="19.5" customHeight="1">
      <c r="A4" s="271" t="s">
        <v>15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13" customFormat="1" ht="21" customHeight="1">
      <c r="A5" s="272" t="s">
        <v>380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s="22" customFormat="1" ht="24.75" customHeight="1">
      <c r="A6" s="260" t="s">
        <v>208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</row>
    <row r="7" spans="1:26" ht="18.75" customHeight="1">
      <c r="A7" s="273" t="s">
        <v>387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</row>
    <row r="8" spans="1:26" ht="18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3" s="13" customFormat="1" ht="12.75">
      <c r="A9" s="4" t="s">
        <v>454</v>
      </c>
      <c r="B9" s="17"/>
      <c r="C9" s="18"/>
      <c r="D9" s="18"/>
      <c r="E9" s="18"/>
      <c r="F9" s="18"/>
      <c r="G9" s="18"/>
      <c r="H9" s="18"/>
      <c r="I9" s="18"/>
      <c r="J9" s="18"/>
      <c r="K9" s="19"/>
      <c r="L9" s="20"/>
      <c r="V9" s="4" t="s">
        <v>383</v>
      </c>
      <c r="W9" s="4"/>
    </row>
    <row r="10" spans="1:26" s="22" customFormat="1" ht="19.5" customHeight="1">
      <c r="A10" s="266" t="s">
        <v>28</v>
      </c>
      <c r="B10" s="267" t="s">
        <v>2</v>
      </c>
      <c r="C10" s="264" t="s">
        <v>3</v>
      </c>
      <c r="D10" s="268" t="s">
        <v>16</v>
      </c>
      <c r="E10" s="268" t="s">
        <v>5</v>
      </c>
      <c r="F10" s="266" t="s">
        <v>6</v>
      </c>
      <c r="G10" s="268" t="s">
        <v>17</v>
      </c>
      <c r="H10" s="268" t="s">
        <v>5</v>
      </c>
      <c r="I10" s="268" t="s">
        <v>8</v>
      </c>
      <c r="J10" s="21"/>
      <c r="K10" s="268" t="s">
        <v>10</v>
      </c>
      <c r="L10" s="261" t="s">
        <v>101</v>
      </c>
      <c r="M10" s="261"/>
      <c r="N10" s="261"/>
      <c r="O10" s="261" t="s">
        <v>18</v>
      </c>
      <c r="P10" s="261"/>
      <c r="Q10" s="261"/>
      <c r="R10" s="261" t="s">
        <v>19</v>
      </c>
      <c r="S10" s="261"/>
      <c r="T10" s="261"/>
      <c r="U10" s="262" t="s">
        <v>20</v>
      </c>
      <c r="V10" s="264" t="s">
        <v>21</v>
      </c>
      <c r="W10" s="266" t="s">
        <v>22</v>
      </c>
      <c r="X10" s="267" t="s">
        <v>23</v>
      </c>
      <c r="Y10" s="259" t="s">
        <v>24</v>
      </c>
      <c r="Z10" s="259" t="s">
        <v>25</v>
      </c>
    </row>
    <row r="11" spans="1:26" s="22" customFormat="1" ht="39.75" customHeight="1">
      <c r="A11" s="266"/>
      <c r="B11" s="267"/>
      <c r="C11" s="265"/>
      <c r="D11" s="268"/>
      <c r="E11" s="268"/>
      <c r="F11" s="266"/>
      <c r="G11" s="268"/>
      <c r="H11" s="268"/>
      <c r="I11" s="268"/>
      <c r="J11" s="21"/>
      <c r="K11" s="268"/>
      <c r="L11" s="23" t="s">
        <v>26</v>
      </c>
      <c r="M11" s="24" t="s">
        <v>27</v>
      </c>
      <c r="N11" s="25" t="s">
        <v>28</v>
      </c>
      <c r="O11" s="23" t="s">
        <v>26</v>
      </c>
      <c r="P11" s="24" t="s">
        <v>27</v>
      </c>
      <c r="Q11" s="25" t="s">
        <v>28</v>
      </c>
      <c r="R11" s="23" t="s">
        <v>26</v>
      </c>
      <c r="S11" s="24" t="s">
        <v>27</v>
      </c>
      <c r="T11" s="25" t="s">
        <v>28</v>
      </c>
      <c r="U11" s="263"/>
      <c r="V11" s="265"/>
      <c r="W11" s="266"/>
      <c r="X11" s="267"/>
      <c r="Y11" s="259"/>
      <c r="Z11" s="259"/>
    </row>
    <row r="12" spans="1:26" s="14" customFormat="1" ht="36" customHeight="1">
      <c r="A12" s="26">
        <v>1</v>
      </c>
      <c r="B12" s="27"/>
      <c r="C12" s="81"/>
      <c r="D12" s="143" t="s">
        <v>300</v>
      </c>
      <c r="E12" s="3" t="s">
        <v>301</v>
      </c>
      <c r="F12" s="184" t="s">
        <v>32</v>
      </c>
      <c r="G12" s="144" t="s">
        <v>289</v>
      </c>
      <c r="H12" s="82" t="s">
        <v>290</v>
      </c>
      <c r="I12" s="145" t="s">
        <v>291</v>
      </c>
      <c r="J12" s="203" t="s">
        <v>272</v>
      </c>
      <c r="K12" s="179" t="s">
        <v>283</v>
      </c>
      <c r="L12" s="49">
        <v>121.5</v>
      </c>
      <c r="M12" s="42">
        <f>L12/1.9</f>
        <v>63.94736842105264</v>
      </c>
      <c r="N12" s="50">
        <v>1</v>
      </c>
      <c r="O12" s="49">
        <v>128</v>
      </c>
      <c r="P12" s="42">
        <f>O12/1.9</f>
        <v>67.36842105263158</v>
      </c>
      <c r="Q12" s="50">
        <v>1</v>
      </c>
      <c r="R12" s="49">
        <v>117</v>
      </c>
      <c r="S12" s="42">
        <f>R12/1.9</f>
        <v>61.578947368421055</v>
      </c>
      <c r="T12" s="50">
        <v>1</v>
      </c>
      <c r="U12" s="50"/>
      <c r="V12" s="50"/>
      <c r="W12" s="49">
        <f>L12+O12+R12</f>
        <v>366.5</v>
      </c>
      <c r="X12" s="51"/>
      <c r="Y12" s="42">
        <f>ROUND(SUM(M12,P12,S12)/3,3)-IF($U12=1,0.5,IF($U12=2,1.5,0))</f>
        <v>64.298</v>
      </c>
      <c r="Z12" s="52"/>
    </row>
    <row r="13" spans="11:13" ht="24.75" customHeight="1">
      <c r="K13" s="28"/>
      <c r="L13" s="29"/>
      <c r="M13" s="28"/>
    </row>
    <row r="14" spans="1:25" ht="42" customHeight="1">
      <c r="A14" s="1"/>
      <c r="B14" s="1"/>
      <c r="C14" s="1"/>
      <c r="D14" s="1" t="s">
        <v>12</v>
      </c>
      <c r="E14" s="1"/>
      <c r="F14" s="1"/>
      <c r="G14" s="1"/>
      <c r="H14" s="1"/>
      <c r="I14" s="1" t="s">
        <v>382</v>
      </c>
      <c r="J14" s="1"/>
      <c r="K14" s="28"/>
      <c r="L14" s="29"/>
      <c r="M14" s="28"/>
      <c r="N14" s="1"/>
      <c r="O14" s="30"/>
      <c r="P14" s="31"/>
      <c r="Q14" s="1"/>
      <c r="R14" s="30"/>
      <c r="S14" s="31"/>
      <c r="T14" s="1"/>
      <c r="U14" s="1"/>
      <c r="V14" s="1"/>
      <c r="W14" s="1"/>
      <c r="X14" s="1"/>
      <c r="Y14" s="31"/>
    </row>
    <row r="15" spans="1:25" ht="42" customHeight="1">
      <c r="A15" s="1"/>
      <c r="B15" s="1"/>
      <c r="C15" s="1"/>
      <c r="D15" s="1" t="s">
        <v>13</v>
      </c>
      <c r="E15" s="1"/>
      <c r="F15" s="1"/>
      <c r="G15" s="1"/>
      <c r="H15" s="1"/>
      <c r="I15" s="1" t="s">
        <v>381</v>
      </c>
      <c r="J15" s="1"/>
      <c r="K15" s="28"/>
      <c r="L15" s="29"/>
      <c r="M15" s="32"/>
      <c r="O15" s="30"/>
      <c r="P15" s="31"/>
      <c r="Q15" s="1"/>
      <c r="R15" s="30"/>
      <c r="S15" s="31"/>
      <c r="T15" s="1"/>
      <c r="U15" s="1"/>
      <c r="V15" s="1"/>
      <c r="W15" s="1"/>
      <c r="X15" s="1"/>
      <c r="Y15" s="31"/>
    </row>
  </sheetData>
  <sheetProtection/>
  <mergeCells count="25">
    <mergeCell ref="A2:Z2"/>
    <mergeCell ref="A3:Z3"/>
    <mergeCell ref="A4:Z4"/>
    <mergeCell ref="A5:Z5"/>
    <mergeCell ref="A7:Z7"/>
    <mergeCell ref="I10:I11"/>
    <mergeCell ref="K10:K11"/>
    <mergeCell ref="L10:N10"/>
    <mergeCell ref="O10:Q10"/>
    <mergeCell ref="A10:A11"/>
    <mergeCell ref="B10:B11"/>
    <mergeCell ref="C10:C11"/>
    <mergeCell ref="D10:D11"/>
    <mergeCell ref="E10:E11"/>
    <mergeCell ref="F10:F11"/>
    <mergeCell ref="Z10:Z11"/>
    <mergeCell ref="A6:Z6"/>
    <mergeCell ref="R10:T10"/>
    <mergeCell ref="U10:U11"/>
    <mergeCell ref="V10:V11"/>
    <mergeCell ref="W10:W11"/>
    <mergeCell ref="X10:X11"/>
    <mergeCell ref="Y10:Y11"/>
    <mergeCell ref="G10:G11"/>
    <mergeCell ref="H10:H11"/>
  </mergeCells>
  <printOptions/>
  <pageMargins left="0" right="0" top="0" bottom="0" header="0.31496062992125984" footer="0.31496062992125984"/>
  <pageSetup fitToHeight="2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view="pageBreakPreview" zoomScale="65" zoomScaleNormal="50" zoomScaleSheetLayoutView="65" zoomScalePageLayoutView="0" workbookViewId="0" topLeftCell="A2">
      <selection activeCell="AA12" sqref="AA12:AA14"/>
    </sheetView>
  </sheetViews>
  <sheetFormatPr defaultColWidth="9.140625" defaultRowHeight="15"/>
  <cols>
    <col min="1" max="1" width="5.00390625" style="15" customWidth="1"/>
    <col min="2" max="2" width="4.7109375" style="15" hidden="1" customWidth="1"/>
    <col min="3" max="3" width="5.421875" style="15" hidden="1" customWidth="1"/>
    <col min="4" max="4" width="15.00390625" style="15" customWidth="1"/>
    <col min="5" max="5" width="9.28125" style="15" customWidth="1"/>
    <col min="6" max="6" width="4.8515625" style="15" customWidth="1"/>
    <col min="7" max="7" width="31.421875" style="15" customWidth="1"/>
    <col min="8" max="8" width="9.28125" style="15" customWidth="1"/>
    <col min="9" max="9" width="15.7109375" style="15" customWidth="1"/>
    <col min="10" max="10" width="12.7109375" style="15" hidden="1" customWidth="1"/>
    <col min="11" max="11" width="27.00390625" style="15" customWidth="1"/>
    <col min="12" max="12" width="6.7109375" style="40" customWidth="1"/>
    <col min="13" max="13" width="9.8515625" style="41" customWidth="1"/>
    <col min="14" max="14" width="3.7109375" style="15" customWidth="1"/>
    <col min="15" max="15" width="6.8515625" style="40" customWidth="1"/>
    <col min="16" max="16" width="9.8515625" style="41" customWidth="1"/>
    <col min="17" max="17" width="3.7109375" style="15" customWidth="1"/>
    <col min="18" max="18" width="6.8515625" style="40" customWidth="1"/>
    <col min="19" max="19" width="9.57421875" style="41" customWidth="1"/>
    <col min="20" max="20" width="3.7109375" style="15" customWidth="1"/>
    <col min="21" max="22" width="4.8515625" style="15" customWidth="1"/>
    <col min="23" max="23" width="6.7109375" style="15" customWidth="1"/>
    <col min="24" max="24" width="6.7109375" style="15" hidden="1" customWidth="1"/>
    <col min="25" max="25" width="9.7109375" style="41" customWidth="1"/>
    <col min="26" max="26" width="7.421875" style="15" hidden="1" customWidth="1"/>
    <col min="27" max="16384" width="9.140625" style="15" customWidth="1"/>
  </cols>
  <sheetData>
    <row r="1" spans="1:25" s="38" customFormat="1" ht="6" customHeight="1" hidden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5"/>
      <c r="N1" s="36"/>
      <c r="O1" s="37"/>
      <c r="P1" s="35"/>
      <c r="Q1" s="36"/>
      <c r="R1" s="37"/>
      <c r="S1" s="35"/>
      <c r="T1" s="36"/>
      <c r="Y1" s="39"/>
    </row>
    <row r="2" spans="1:26" s="13" customFormat="1" ht="69" customHeight="1">
      <c r="A2" s="269" t="s">
        <v>206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13" customFormat="1" ht="15" customHeight="1">
      <c r="A3" s="270" t="s">
        <v>14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s="13" customFormat="1" ht="19.5" customHeight="1">
      <c r="A4" s="271" t="s">
        <v>15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13" customFormat="1" ht="21" customHeight="1">
      <c r="A5" s="272" t="s">
        <v>380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s="22" customFormat="1" ht="24.75" customHeight="1">
      <c r="A6" s="260" t="s">
        <v>182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113"/>
    </row>
    <row r="7" spans="1:26" ht="18.75" customHeight="1">
      <c r="A7" s="273" t="s">
        <v>387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</row>
    <row r="8" spans="1:26" ht="18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3" s="13" customFormat="1" ht="12.75" customHeight="1">
      <c r="A9" s="4" t="s">
        <v>454</v>
      </c>
      <c r="B9" s="17"/>
      <c r="C9" s="18"/>
      <c r="D9" s="18"/>
      <c r="E9" s="18"/>
      <c r="F9" s="18"/>
      <c r="G9" s="18"/>
      <c r="H9" s="18"/>
      <c r="I9" s="18"/>
      <c r="J9" s="18"/>
      <c r="K9" s="19"/>
      <c r="L9" s="20"/>
      <c r="V9" s="4" t="s">
        <v>383</v>
      </c>
      <c r="W9" s="4"/>
    </row>
    <row r="10" spans="1:27" s="22" customFormat="1" ht="19.5" customHeight="1">
      <c r="A10" s="266" t="s">
        <v>28</v>
      </c>
      <c r="B10" s="267" t="s">
        <v>2</v>
      </c>
      <c r="C10" s="264" t="s">
        <v>3</v>
      </c>
      <c r="D10" s="268" t="s">
        <v>16</v>
      </c>
      <c r="E10" s="268" t="s">
        <v>5</v>
      </c>
      <c r="F10" s="266" t="s">
        <v>6</v>
      </c>
      <c r="G10" s="268" t="s">
        <v>17</v>
      </c>
      <c r="H10" s="268" t="s">
        <v>5</v>
      </c>
      <c r="I10" s="268" t="s">
        <v>8</v>
      </c>
      <c r="J10" s="21"/>
      <c r="K10" s="268" t="s">
        <v>10</v>
      </c>
      <c r="L10" s="261" t="s">
        <v>101</v>
      </c>
      <c r="M10" s="261"/>
      <c r="N10" s="261"/>
      <c r="O10" s="261" t="s">
        <v>18</v>
      </c>
      <c r="P10" s="261"/>
      <c r="Q10" s="261"/>
      <c r="R10" s="261" t="s">
        <v>19</v>
      </c>
      <c r="S10" s="261"/>
      <c r="T10" s="261"/>
      <c r="U10" s="262" t="s">
        <v>20</v>
      </c>
      <c r="V10" s="264" t="s">
        <v>21</v>
      </c>
      <c r="W10" s="266" t="s">
        <v>22</v>
      </c>
      <c r="X10" s="267" t="s">
        <v>23</v>
      </c>
      <c r="Y10" s="259" t="s">
        <v>24</v>
      </c>
      <c r="Z10" s="259" t="s">
        <v>25</v>
      </c>
      <c r="AA10" s="274" t="s">
        <v>25</v>
      </c>
    </row>
    <row r="11" spans="1:27" s="22" customFormat="1" ht="39.75" customHeight="1">
      <c r="A11" s="266"/>
      <c r="B11" s="267"/>
      <c r="C11" s="265"/>
      <c r="D11" s="268"/>
      <c r="E11" s="268"/>
      <c r="F11" s="266"/>
      <c r="G11" s="268"/>
      <c r="H11" s="268"/>
      <c r="I11" s="268"/>
      <c r="J11" s="21"/>
      <c r="K11" s="268"/>
      <c r="L11" s="23" t="s">
        <v>26</v>
      </c>
      <c r="M11" s="24" t="s">
        <v>27</v>
      </c>
      <c r="N11" s="25" t="s">
        <v>28</v>
      </c>
      <c r="O11" s="23" t="s">
        <v>26</v>
      </c>
      <c r="P11" s="24" t="s">
        <v>27</v>
      </c>
      <c r="Q11" s="25" t="s">
        <v>28</v>
      </c>
      <c r="R11" s="23" t="s">
        <v>26</v>
      </c>
      <c r="S11" s="24" t="s">
        <v>27</v>
      </c>
      <c r="T11" s="25" t="s">
        <v>28</v>
      </c>
      <c r="U11" s="263"/>
      <c r="V11" s="265"/>
      <c r="W11" s="266"/>
      <c r="X11" s="267"/>
      <c r="Y11" s="259"/>
      <c r="Z11" s="259"/>
      <c r="AA11" s="275"/>
    </row>
    <row r="12" spans="1:27" s="14" customFormat="1" ht="36" customHeight="1">
      <c r="A12" s="26">
        <v>1</v>
      </c>
      <c r="B12" s="27"/>
      <c r="C12" s="81"/>
      <c r="D12" s="105" t="s">
        <v>438</v>
      </c>
      <c r="E12" s="175" t="s">
        <v>239</v>
      </c>
      <c r="F12" s="48" t="s">
        <v>32</v>
      </c>
      <c r="G12" s="200" t="s">
        <v>234</v>
      </c>
      <c r="H12" s="118" t="s">
        <v>235</v>
      </c>
      <c r="I12" s="119" t="s">
        <v>236</v>
      </c>
      <c r="J12" s="201" t="s">
        <v>237</v>
      </c>
      <c r="K12" s="120" t="s">
        <v>238</v>
      </c>
      <c r="L12" s="49">
        <v>127.5</v>
      </c>
      <c r="M12" s="42">
        <f>L12/1.9</f>
        <v>67.10526315789474</v>
      </c>
      <c r="N12" s="50">
        <f>RANK(M12,M$12:M$14,0)</f>
        <v>1</v>
      </c>
      <c r="O12" s="49">
        <v>126.5</v>
      </c>
      <c r="P12" s="42">
        <f>O12/1.9</f>
        <v>66.57894736842105</v>
      </c>
      <c r="Q12" s="50">
        <f>RANK(P12,P$12:P$14,0)</f>
        <v>2</v>
      </c>
      <c r="R12" s="49">
        <v>130.5</v>
      </c>
      <c r="S12" s="42">
        <f>R12/1.9</f>
        <v>68.6842105263158</v>
      </c>
      <c r="T12" s="50">
        <f>RANK(S12,S$12:S$14,0)</f>
        <v>1</v>
      </c>
      <c r="U12" s="50"/>
      <c r="V12" s="50"/>
      <c r="W12" s="49">
        <f>L12+O12+R12</f>
        <v>384.5</v>
      </c>
      <c r="X12" s="51"/>
      <c r="Y12" s="42">
        <f>ROUND(SUM(M12,P12,S12)/3,3)-IF($U12=1,0.5,IF($U12=2,1.5,0))</f>
        <v>67.456</v>
      </c>
      <c r="Z12" s="52"/>
      <c r="AA12" s="52" t="s">
        <v>100</v>
      </c>
    </row>
    <row r="13" spans="1:27" s="14" customFormat="1" ht="36" customHeight="1">
      <c r="A13" s="26">
        <v>2</v>
      </c>
      <c r="B13" s="27"/>
      <c r="C13" s="81"/>
      <c r="D13" s="47" t="s">
        <v>386</v>
      </c>
      <c r="E13" s="175" t="s">
        <v>253</v>
      </c>
      <c r="F13" s="188" t="s">
        <v>32</v>
      </c>
      <c r="G13" s="200" t="s">
        <v>254</v>
      </c>
      <c r="H13" s="124" t="s">
        <v>255</v>
      </c>
      <c r="I13" s="192" t="s">
        <v>236</v>
      </c>
      <c r="J13" s="57" t="s">
        <v>237</v>
      </c>
      <c r="K13" s="120" t="s">
        <v>238</v>
      </c>
      <c r="L13" s="49">
        <v>125</v>
      </c>
      <c r="M13" s="42">
        <f>L13/1.9</f>
        <v>65.78947368421053</v>
      </c>
      <c r="N13" s="50">
        <f>RANK(M13,M$12:M$14,0)</f>
        <v>2</v>
      </c>
      <c r="O13" s="49">
        <v>121</v>
      </c>
      <c r="P13" s="42">
        <f>O13/1.9</f>
        <v>63.684210526315795</v>
      </c>
      <c r="Q13" s="50">
        <f>RANK(P13,P$12:P$14,0)</f>
        <v>3</v>
      </c>
      <c r="R13" s="49">
        <v>130</v>
      </c>
      <c r="S13" s="42">
        <f>R13/1.9</f>
        <v>68.42105263157895</v>
      </c>
      <c r="T13" s="50">
        <f>RANK(S13,S$12:S$14,0)</f>
        <v>2</v>
      </c>
      <c r="U13" s="50"/>
      <c r="V13" s="50"/>
      <c r="W13" s="49">
        <f>L13+O13+R13</f>
        <v>376</v>
      </c>
      <c r="X13" s="51"/>
      <c r="Y13" s="42">
        <f>ROUND(SUM(M13,P13,S13)/3,3)-IF($U13=1,0.5,IF($U13=2,1.5,0))</f>
        <v>65.965</v>
      </c>
      <c r="Z13" s="52"/>
      <c r="AA13" s="52" t="s">
        <v>100</v>
      </c>
    </row>
    <row r="14" spans="1:27" s="14" customFormat="1" ht="36" customHeight="1">
      <c r="A14" s="26">
        <v>3</v>
      </c>
      <c r="B14" s="27"/>
      <c r="C14" s="81"/>
      <c r="D14" s="121" t="s">
        <v>240</v>
      </c>
      <c r="E14" s="122" t="s">
        <v>241</v>
      </c>
      <c r="F14" s="123" t="s">
        <v>32</v>
      </c>
      <c r="G14" s="202" t="s">
        <v>242</v>
      </c>
      <c r="H14" s="124" t="s">
        <v>243</v>
      </c>
      <c r="I14" s="125" t="s">
        <v>236</v>
      </c>
      <c r="J14" s="126" t="s">
        <v>244</v>
      </c>
      <c r="K14" s="120" t="s">
        <v>238</v>
      </c>
      <c r="L14" s="49">
        <v>121.5</v>
      </c>
      <c r="M14" s="42">
        <f>L14/1.9</f>
        <v>63.94736842105264</v>
      </c>
      <c r="N14" s="50">
        <f>RANK(M14,M$12:M$14,0)</f>
        <v>3</v>
      </c>
      <c r="O14" s="49">
        <v>128.5</v>
      </c>
      <c r="P14" s="42">
        <f>O14/1.9</f>
        <v>67.63157894736842</v>
      </c>
      <c r="Q14" s="50">
        <f>RANK(P14,P$12:P$14,0)</f>
        <v>1</v>
      </c>
      <c r="R14" s="49">
        <v>122.5</v>
      </c>
      <c r="S14" s="42">
        <f>R14/1.9</f>
        <v>64.47368421052632</v>
      </c>
      <c r="T14" s="50">
        <f>RANK(S14,S$12:S$14,0)</f>
        <v>3</v>
      </c>
      <c r="U14" s="50"/>
      <c r="V14" s="50"/>
      <c r="W14" s="49">
        <f>L14+O14+R14</f>
        <v>372.5</v>
      </c>
      <c r="X14" s="51"/>
      <c r="Y14" s="42">
        <f>ROUND(SUM(M14,P14,S14)/3,3)-IF($U14=1,0.5,IF($U14=2,1.5,0))</f>
        <v>65.351</v>
      </c>
      <c r="Z14" s="52"/>
      <c r="AA14" s="52" t="s">
        <v>100</v>
      </c>
    </row>
    <row r="15" spans="11:13" ht="24.75" customHeight="1">
      <c r="K15" s="28"/>
      <c r="L15" s="29"/>
      <c r="M15" s="28"/>
    </row>
    <row r="16" spans="1:25" ht="42" customHeight="1">
      <c r="A16" s="1"/>
      <c r="B16" s="1"/>
      <c r="C16" s="1"/>
      <c r="D16" s="1" t="s">
        <v>12</v>
      </c>
      <c r="E16" s="1"/>
      <c r="F16" s="1"/>
      <c r="G16" s="1"/>
      <c r="H16" s="1"/>
      <c r="I16" s="1" t="s">
        <v>382</v>
      </c>
      <c r="J16" s="1"/>
      <c r="K16" s="28"/>
      <c r="L16" s="29"/>
      <c r="M16" s="28"/>
      <c r="N16" s="1"/>
      <c r="O16" s="30"/>
      <c r="P16" s="31"/>
      <c r="Q16" s="1"/>
      <c r="R16" s="30"/>
      <c r="S16" s="31"/>
      <c r="T16" s="1"/>
      <c r="U16" s="1"/>
      <c r="V16" s="1"/>
      <c r="W16" s="1"/>
      <c r="X16" s="1"/>
      <c r="Y16" s="31"/>
    </row>
    <row r="17" spans="1:25" ht="42" customHeight="1">
      <c r="A17" s="1"/>
      <c r="B17" s="1"/>
      <c r="C17" s="1"/>
      <c r="D17" s="1" t="s">
        <v>13</v>
      </c>
      <c r="E17" s="1"/>
      <c r="F17" s="1"/>
      <c r="G17" s="1"/>
      <c r="H17" s="1"/>
      <c r="I17" s="1" t="s">
        <v>381</v>
      </c>
      <c r="J17" s="1"/>
      <c r="K17" s="28"/>
      <c r="L17" s="29"/>
      <c r="M17" s="32"/>
      <c r="O17" s="30"/>
      <c r="P17" s="31"/>
      <c r="Q17" s="1"/>
      <c r="R17" s="30"/>
      <c r="S17" s="31"/>
      <c r="T17" s="1"/>
      <c r="U17" s="1"/>
      <c r="V17" s="1"/>
      <c r="W17" s="1"/>
      <c r="X17" s="1"/>
      <c r="Y17" s="31"/>
    </row>
  </sheetData>
  <sheetProtection/>
  <mergeCells count="26">
    <mergeCell ref="K10:K11"/>
    <mergeCell ref="L10:N10"/>
    <mergeCell ref="Y10:Y11"/>
    <mergeCell ref="Z10:Z11"/>
    <mergeCell ref="O10:Q10"/>
    <mergeCell ref="R10:T10"/>
    <mergeCell ref="U10:U11"/>
    <mergeCell ref="V10:V11"/>
    <mergeCell ref="W10:W11"/>
    <mergeCell ref="X10:X11"/>
    <mergeCell ref="D10:D11"/>
    <mergeCell ref="E10:E11"/>
    <mergeCell ref="F10:F11"/>
    <mergeCell ref="G10:G11"/>
    <mergeCell ref="H10:H11"/>
    <mergeCell ref="I10:I11"/>
    <mergeCell ref="AA10:AA11"/>
    <mergeCell ref="A6:Y6"/>
    <mergeCell ref="A2:Z2"/>
    <mergeCell ref="A3:Z3"/>
    <mergeCell ref="A4:Z4"/>
    <mergeCell ref="A5:Z5"/>
    <mergeCell ref="A7:Z7"/>
    <mergeCell ref="A10:A11"/>
    <mergeCell ref="B10:B11"/>
    <mergeCell ref="C10:C11"/>
  </mergeCells>
  <printOptions/>
  <pageMargins left="0" right="0" top="0" bottom="0" header="0.31496062992125984" footer="0.31496062992125984"/>
  <pageSetup fitToHeight="2" fitToWidth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70" zoomScaleNormal="50" zoomScaleSheetLayoutView="70" zoomScalePageLayoutView="0" workbookViewId="0" topLeftCell="A5">
      <selection activeCell="A16" sqref="A16:IV17"/>
    </sheetView>
  </sheetViews>
  <sheetFormatPr defaultColWidth="9.140625" defaultRowHeight="15"/>
  <cols>
    <col min="1" max="1" width="3.7109375" style="15" customWidth="1"/>
    <col min="2" max="2" width="4.7109375" style="15" hidden="1" customWidth="1"/>
    <col min="3" max="3" width="5.421875" style="15" hidden="1" customWidth="1"/>
    <col min="4" max="4" width="15.00390625" style="15" customWidth="1"/>
    <col min="5" max="5" width="9.421875" style="15" customWidth="1"/>
    <col min="6" max="6" width="4.8515625" style="15" customWidth="1"/>
    <col min="7" max="7" width="30.00390625" style="15" customWidth="1"/>
    <col min="8" max="8" width="10.57421875" style="15" customWidth="1"/>
    <col min="9" max="9" width="15.7109375" style="15" customWidth="1"/>
    <col min="10" max="10" width="12.7109375" style="15" hidden="1" customWidth="1"/>
    <col min="11" max="11" width="19.7109375" style="15" customWidth="1"/>
    <col min="12" max="12" width="6.7109375" style="40" customWidth="1"/>
    <col min="13" max="13" width="9.8515625" style="41" customWidth="1"/>
    <col min="14" max="14" width="3.7109375" style="15" customWidth="1"/>
    <col min="15" max="15" width="6.8515625" style="40" customWidth="1"/>
    <col min="16" max="16" width="9.8515625" style="41" customWidth="1"/>
    <col min="17" max="17" width="3.7109375" style="15" customWidth="1"/>
    <col min="18" max="18" width="6.8515625" style="40" customWidth="1"/>
    <col min="19" max="19" width="9.57421875" style="41" customWidth="1"/>
    <col min="20" max="20" width="3.7109375" style="15" customWidth="1"/>
    <col min="21" max="22" width="4.8515625" style="15" customWidth="1"/>
    <col min="23" max="23" width="6.7109375" style="15" customWidth="1"/>
    <col min="24" max="24" width="6.7109375" style="15" hidden="1" customWidth="1"/>
    <col min="25" max="25" width="9.7109375" style="41" customWidth="1"/>
    <col min="26" max="26" width="7.421875" style="15" customWidth="1"/>
    <col min="27" max="16384" width="9.140625" style="15" customWidth="1"/>
  </cols>
  <sheetData>
    <row r="1" spans="1:25" s="38" customFormat="1" ht="6" customHeight="1" hidden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5"/>
      <c r="N1" s="36"/>
      <c r="O1" s="37"/>
      <c r="P1" s="35"/>
      <c r="Q1" s="36"/>
      <c r="R1" s="37"/>
      <c r="S1" s="35"/>
      <c r="T1" s="36"/>
      <c r="Y1" s="39"/>
    </row>
    <row r="2" spans="1:26" s="13" customFormat="1" ht="81.75" customHeight="1">
      <c r="A2" s="269" t="s">
        <v>184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13" customFormat="1" ht="15" customHeight="1">
      <c r="A3" s="270" t="s">
        <v>14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s="13" customFormat="1" ht="19.5" customHeight="1">
      <c r="A4" s="271" t="s">
        <v>15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13" customFormat="1" ht="21" customHeight="1">
      <c r="A5" s="272" t="s">
        <v>385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ht="18.75" customHeight="1">
      <c r="A6" s="273" t="s">
        <v>387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1:26" ht="18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3" s="13" customFormat="1" ht="12.75">
      <c r="A8" s="4" t="s">
        <v>454</v>
      </c>
      <c r="B8" s="17"/>
      <c r="C8" s="18"/>
      <c r="D8" s="18"/>
      <c r="E8" s="18"/>
      <c r="F8" s="18"/>
      <c r="G8" s="18"/>
      <c r="H8" s="18"/>
      <c r="I8" s="18"/>
      <c r="J8" s="18"/>
      <c r="K8" s="19"/>
      <c r="L8" s="20"/>
      <c r="V8" s="4" t="s">
        <v>383</v>
      </c>
      <c r="W8" s="4"/>
    </row>
    <row r="9" spans="1:26" s="22" customFormat="1" ht="19.5" customHeight="1">
      <c r="A9" s="266" t="s">
        <v>28</v>
      </c>
      <c r="B9" s="267" t="s">
        <v>2</v>
      </c>
      <c r="C9" s="264" t="s">
        <v>3</v>
      </c>
      <c r="D9" s="268" t="s">
        <v>16</v>
      </c>
      <c r="E9" s="268" t="s">
        <v>5</v>
      </c>
      <c r="F9" s="266" t="s">
        <v>6</v>
      </c>
      <c r="G9" s="268" t="s">
        <v>17</v>
      </c>
      <c r="H9" s="268" t="s">
        <v>5</v>
      </c>
      <c r="I9" s="268" t="s">
        <v>8</v>
      </c>
      <c r="J9" s="21"/>
      <c r="K9" s="268" t="s">
        <v>10</v>
      </c>
      <c r="L9" s="261" t="s">
        <v>101</v>
      </c>
      <c r="M9" s="261"/>
      <c r="N9" s="261"/>
      <c r="O9" s="261" t="s">
        <v>18</v>
      </c>
      <c r="P9" s="261"/>
      <c r="Q9" s="261"/>
      <c r="R9" s="261" t="s">
        <v>19</v>
      </c>
      <c r="S9" s="261"/>
      <c r="T9" s="261"/>
      <c r="U9" s="262" t="s">
        <v>20</v>
      </c>
      <c r="V9" s="264" t="s">
        <v>21</v>
      </c>
      <c r="W9" s="266" t="s">
        <v>22</v>
      </c>
      <c r="X9" s="199" t="s">
        <v>23</v>
      </c>
      <c r="Y9" s="259" t="s">
        <v>24</v>
      </c>
      <c r="Z9" s="274" t="s">
        <v>25</v>
      </c>
    </row>
    <row r="10" spans="1:26" s="22" customFormat="1" ht="39.75" customHeight="1">
      <c r="A10" s="266"/>
      <c r="B10" s="267"/>
      <c r="C10" s="265"/>
      <c r="D10" s="268"/>
      <c r="E10" s="268"/>
      <c r="F10" s="266"/>
      <c r="G10" s="268"/>
      <c r="H10" s="268"/>
      <c r="I10" s="268"/>
      <c r="J10" s="21"/>
      <c r="K10" s="268"/>
      <c r="L10" s="23" t="s">
        <v>26</v>
      </c>
      <c r="M10" s="24" t="s">
        <v>27</v>
      </c>
      <c r="N10" s="25" t="s">
        <v>28</v>
      </c>
      <c r="O10" s="23" t="s">
        <v>26</v>
      </c>
      <c r="P10" s="24" t="s">
        <v>27</v>
      </c>
      <c r="Q10" s="25" t="s">
        <v>28</v>
      </c>
      <c r="R10" s="23" t="s">
        <v>26</v>
      </c>
      <c r="S10" s="24" t="s">
        <v>27</v>
      </c>
      <c r="T10" s="25" t="s">
        <v>28</v>
      </c>
      <c r="U10" s="263"/>
      <c r="V10" s="265"/>
      <c r="W10" s="266"/>
      <c r="X10" s="199"/>
      <c r="Y10" s="259"/>
      <c r="Z10" s="275"/>
    </row>
    <row r="11" spans="1:26" s="14" customFormat="1" ht="36" customHeight="1">
      <c r="A11" s="26">
        <v>1</v>
      </c>
      <c r="B11" s="27"/>
      <c r="C11" s="70"/>
      <c r="D11" s="106" t="s">
        <v>221</v>
      </c>
      <c r="E11" s="90" t="s">
        <v>222</v>
      </c>
      <c r="F11" s="87" t="s">
        <v>30</v>
      </c>
      <c r="G11" s="116" t="s">
        <v>223</v>
      </c>
      <c r="H11" s="90" t="s">
        <v>224</v>
      </c>
      <c r="I11" s="91" t="s">
        <v>225</v>
      </c>
      <c r="J11" s="86" t="s">
        <v>226</v>
      </c>
      <c r="K11" s="92" t="s">
        <v>227</v>
      </c>
      <c r="L11" s="93">
        <v>174.5</v>
      </c>
      <c r="M11" s="94">
        <f>L11/2.7</f>
        <v>64.62962962962962</v>
      </c>
      <c r="N11" s="95">
        <f>RANK(M11,M$11:M$14,0)</f>
        <v>1</v>
      </c>
      <c r="O11" s="93">
        <v>186</v>
      </c>
      <c r="P11" s="94">
        <f>O11/2.7</f>
        <v>68.88888888888889</v>
      </c>
      <c r="Q11" s="95">
        <f>RANK(P11,P$11:P$14,0)</f>
        <v>1</v>
      </c>
      <c r="R11" s="93">
        <v>177.5</v>
      </c>
      <c r="S11" s="94">
        <f>R11/2.7</f>
        <v>65.74074074074073</v>
      </c>
      <c r="T11" s="95">
        <f>RANK(S11,S$11:S$14,0)</f>
        <v>1</v>
      </c>
      <c r="U11" s="95"/>
      <c r="V11" s="95"/>
      <c r="W11" s="93">
        <f>L11+O11+R11</f>
        <v>538</v>
      </c>
      <c r="X11" s="96"/>
      <c r="Y11" s="94">
        <f>ROUND(SUM(M11,P11,S11)/3,3)-IF($U11=1,0.5,IF($U11=2,1.5,0))</f>
        <v>66.42</v>
      </c>
      <c r="Z11" s="56" t="s">
        <v>42</v>
      </c>
    </row>
    <row r="12" spans="1:26" s="14" customFormat="1" ht="36" customHeight="1">
      <c r="A12" s="26">
        <v>2</v>
      </c>
      <c r="B12" s="27"/>
      <c r="C12" s="70"/>
      <c r="D12" s="47" t="s">
        <v>292</v>
      </c>
      <c r="E12" s="90" t="s">
        <v>295</v>
      </c>
      <c r="F12" s="87" t="s">
        <v>30</v>
      </c>
      <c r="G12" s="204" t="s">
        <v>384</v>
      </c>
      <c r="H12" s="205" t="s">
        <v>293</v>
      </c>
      <c r="I12" s="149" t="s">
        <v>294</v>
      </c>
      <c r="J12" s="149" t="s">
        <v>294</v>
      </c>
      <c r="K12" s="148" t="s">
        <v>304</v>
      </c>
      <c r="L12" s="93">
        <v>168</v>
      </c>
      <c r="M12" s="94">
        <f>L12/2.7</f>
        <v>62.22222222222222</v>
      </c>
      <c r="N12" s="95">
        <f>RANK(M12,M$11:M$14,0)</f>
        <v>2</v>
      </c>
      <c r="O12" s="93">
        <v>184</v>
      </c>
      <c r="P12" s="94">
        <f>O12/2.7</f>
        <v>68.14814814814814</v>
      </c>
      <c r="Q12" s="95">
        <f>RANK(P12,P$11:P$14,0)</f>
        <v>2</v>
      </c>
      <c r="R12" s="93">
        <v>173</v>
      </c>
      <c r="S12" s="94">
        <f>R12/2.7</f>
        <v>64.07407407407408</v>
      </c>
      <c r="T12" s="95">
        <f>RANK(S12,S$11:S$14,0)</f>
        <v>2</v>
      </c>
      <c r="U12" s="95"/>
      <c r="V12" s="95"/>
      <c r="W12" s="93">
        <f>L12+O12+R12</f>
        <v>525</v>
      </c>
      <c r="X12" s="96"/>
      <c r="Y12" s="94">
        <f>ROUND(SUM(M12,P12,S12)/3,3)-IF($U12=1,0.5,IF($U12=2,1.5,0))</f>
        <v>64.815</v>
      </c>
      <c r="Z12" s="56" t="s">
        <v>42</v>
      </c>
    </row>
    <row r="13" spans="1:26" s="14" customFormat="1" ht="36" customHeight="1">
      <c r="A13" s="26">
        <v>3</v>
      </c>
      <c r="B13" s="27"/>
      <c r="C13" s="70"/>
      <c r="D13" s="65" t="s">
        <v>140</v>
      </c>
      <c r="E13" s="46" t="s">
        <v>389</v>
      </c>
      <c r="F13" s="61" t="s">
        <v>32</v>
      </c>
      <c r="G13" s="62" t="s">
        <v>129</v>
      </c>
      <c r="H13" s="85" t="s">
        <v>130</v>
      </c>
      <c r="I13" s="83" t="s">
        <v>131</v>
      </c>
      <c r="J13" s="86" t="s">
        <v>132</v>
      </c>
      <c r="K13" s="57" t="s">
        <v>133</v>
      </c>
      <c r="L13" s="93">
        <v>168</v>
      </c>
      <c r="M13" s="94">
        <f>L13/2.7</f>
        <v>62.22222222222222</v>
      </c>
      <c r="N13" s="95">
        <f>RANK(M13,M$11:M$14,0)</f>
        <v>2</v>
      </c>
      <c r="O13" s="93">
        <v>176</v>
      </c>
      <c r="P13" s="94">
        <f>O13/2.7</f>
        <v>65.18518518518518</v>
      </c>
      <c r="Q13" s="95">
        <f>RANK(P13,P$11:P$14,0)</f>
        <v>3</v>
      </c>
      <c r="R13" s="93">
        <v>166.5</v>
      </c>
      <c r="S13" s="94">
        <f>R13/2.7</f>
        <v>61.666666666666664</v>
      </c>
      <c r="T13" s="95">
        <f>RANK(S13,S$11:S$14,0)</f>
        <v>3</v>
      </c>
      <c r="U13" s="95"/>
      <c r="V13" s="95"/>
      <c r="W13" s="93">
        <f>L13+O13+R13</f>
        <v>510.5</v>
      </c>
      <c r="X13" s="96"/>
      <c r="Y13" s="94">
        <f>ROUND(SUM(M13,P13,S13)/3,3)-IF($U13=1,0.5,IF($U13=2,1.5,0))</f>
        <v>63.025</v>
      </c>
      <c r="Z13" s="56" t="s">
        <v>42</v>
      </c>
    </row>
    <row r="14" spans="1:26" s="14" customFormat="1" ht="36" customHeight="1">
      <c r="A14" s="26">
        <v>4</v>
      </c>
      <c r="B14" s="27"/>
      <c r="C14" s="69"/>
      <c r="D14" s="65" t="s">
        <v>134</v>
      </c>
      <c r="E14" s="46" t="s">
        <v>135</v>
      </c>
      <c r="F14" s="61" t="s">
        <v>35</v>
      </c>
      <c r="G14" s="202" t="s">
        <v>136</v>
      </c>
      <c r="H14" s="90" t="s">
        <v>137</v>
      </c>
      <c r="I14" s="91" t="s">
        <v>138</v>
      </c>
      <c r="J14" s="91" t="s">
        <v>132</v>
      </c>
      <c r="K14" s="92" t="s">
        <v>139</v>
      </c>
      <c r="L14" s="93">
        <v>162.5</v>
      </c>
      <c r="M14" s="94">
        <f>L14/2.7</f>
        <v>60.18518518518518</v>
      </c>
      <c r="N14" s="95">
        <f>RANK(M14,M$11:M$14,0)</f>
        <v>4</v>
      </c>
      <c r="O14" s="93">
        <v>167.5</v>
      </c>
      <c r="P14" s="94">
        <f>O14/2.7</f>
        <v>62.03703703703703</v>
      </c>
      <c r="Q14" s="95">
        <f>RANK(P14,P$11:P$14,0)</f>
        <v>4</v>
      </c>
      <c r="R14" s="93">
        <v>163.5</v>
      </c>
      <c r="S14" s="94">
        <f>R14/2.7</f>
        <v>60.55555555555555</v>
      </c>
      <c r="T14" s="95">
        <f>RANK(S14,S$11:S$14,0)</f>
        <v>4</v>
      </c>
      <c r="U14" s="95">
        <v>1</v>
      </c>
      <c r="V14" s="95"/>
      <c r="W14" s="93">
        <f>L14+O14+R14</f>
        <v>493.5</v>
      </c>
      <c r="X14" s="96"/>
      <c r="Y14" s="94">
        <f>ROUND(SUM(M14,P14,S14)/3,3)-IF($U14=1,0.5,IF($U14=2,1.5,0))</f>
        <v>60.426</v>
      </c>
      <c r="Z14" s="56" t="s">
        <v>42</v>
      </c>
    </row>
    <row r="15" spans="11:13" ht="25.5" customHeight="1">
      <c r="K15" s="28"/>
      <c r="L15" s="29"/>
      <c r="M15" s="28"/>
    </row>
    <row r="16" spans="1:25" ht="42" customHeight="1">
      <c r="A16" s="1"/>
      <c r="B16" s="1"/>
      <c r="C16" s="1"/>
      <c r="D16" s="1" t="s">
        <v>12</v>
      </c>
      <c r="E16" s="1"/>
      <c r="F16" s="1"/>
      <c r="G16" s="1"/>
      <c r="H16" s="1"/>
      <c r="I16" s="1" t="s">
        <v>382</v>
      </c>
      <c r="J16" s="1"/>
      <c r="K16" s="28"/>
      <c r="L16" s="29"/>
      <c r="M16" s="28"/>
      <c r="N16" s="1"/>
      <c r="O16" s="30"/>
      <c r="P16" s="31"/>
      <c r="Q16" s="1"/>
      <c r="R16" s="30"/>
      <c r="S16" s="31"/>
      <c r="T16" s="1"/>
      <c r="U16" s="1"/>
      <c r="V16" s="1"/>
      <c r="W16" s="1"/>
      <c r="X16" s="1"/>
      <c r="Y16" s="31"/>
    </row>
    <row r="17" spans="1:25" ht="42" customHeight="1">
      <c r="A17" s="1"/>
      <c r="B17" s="1"/>
      <c r="C17" s="1"/>
      <c r="D17" s="1" t="s">
        <v>13</v>
      </c>
      <c r="E17" s="1"/>
      <c r="F17" s="1"/>
      <c r="G17" s="1"/>
      <c r="H17" s="1"/>
      <c r="I17" s="1" t="s">
        <v>381</v>
      </c>
      <c r="J17" s="1"/>
      <c r="K17" s="28"/>
      <c r="L17" s="29"/>
      <c r="M17" s="32"/>
      <c r="O17" s="30"/>
      <c r="P17" s="31"/>
      <c r="Q17" s="1"/>
      <c r="R17" s="30"/>
      <c r="S17" s="31"/>
      <c r="T17" s="1"/>
      <c r="U17" s="1"/>
      <c r="V17" s="1"/>
      <c r="W17" s="1"/>
      <c r="X17" s="1"/>
      <c r="Y17" s="31"/>
    </row>
  </sheetData>
  <sheetProtection/>
  <mergeCells count="24">
    <mergeCell ref="L9:N9"/>
    <mergeCell ref="Y9:Y10"/>
    <mergeCell ref="O9:Q9"/>
    <mergeCell ref="R9:T9"/>
    <mergeCell ref="U9:U10"/>
    <mergeCell ref="V9:V10"/>
    <mergeCell ref="W9:W10"/>
    <mergeCell ref="E9:E10"/>
    <mergeCell ref="F9:F10"/>
    <mergeCell ref="G9:G10"/>
    <mergeCell ref="H9:H10"/>
    <mergeCell ref="I9:I10"/>
    <mergeCell ref="K9:K10"/>
    <mergeCell ref="Z9:Z10"/>
    <mergeCell ref="A2:Z2"/>
    <mergeCell ref="A3:Z3"/>
    <mergeCell ref="A4:Z4"/>
    <mergeCell ref="A5:Z5"/>
    <mergeCell ref="A6:Z6"/>
    <mergeCell ref="A9:A10"/>
    <mergeCell ref="B9:B10"/>
    <mergeCell ref="C9:C10"/>
    <mergeCell ref="D9:D10"/>
  </mergeCells>
  <printOptions/>
  <pageMargins left="0" right="0" top="0" bottom="0" header="0.31496062992125984" footer="0.31496062992125984"/>
  <pageSetup fitToHeight="2" fitToWidth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60" zoomScaleNormal="50" zoomScalePageLayoutView="0" workbookViewId="0" topLeftCell="A8">
      <selection activeCell="A6" sqref="A6:IV6"/>
    </sheetView>
  </sheetViews>
  <sheetFormatPr defaultColWidth="9.140625" defaultRowHeight="15"/>
  <cols>
    <col min="1" max="1" width="3.7109375" style="15" customWidth="1"/>
    <col min="2" max="2" width="4.7109375" style="15" hidden="1" customWidth="1"/>
    <col min="3" max="3" width="7.7109375" style="15" customWidth="1"/>
    <col min="4" max="4" width="15.7109375" style="15" customWidth="1"/>
    <col min="5" max="5" width="7.28125" style="15" customWidth="1"/>
    <col min="6" max="6" width="4.8515625" style="15" customWidth="1"/>
    <col min="7" max="7" width="20.28125" style="15" customWidth="1"/>
    <col min="8" max="8" width="8.7109375" style="15" customWidth="1"/>
    <col min="9" max="9" width="17.421875" style="15" customWidth="1"/>
    <col min="10" max="10" width="12.7109375" style="15" hidden="1" customWidth="1"/>
    <col min="11" max="11" width="19.7109375" style="15" customWidth="1"/>
    <col min="12" max="12" width="6.7109375" style="40" customWidth="1"/>
    <col min="13" max="13" width="9.8515625" style="41" customWidth="1"/>
    <col min="14" max="14" width="3.7109375" style="15" hidden="1" customWidth="1"/>
    <col min="15" max="15" width="6.8515625" style="40" customWidth="1"/>
    <col min="16" max="16" width="9.8515625" style="41" customWidth="1"/>
    <col min="17" max="17" width="3.7109375" style="15" hidden="1" customWidth="1"/>
    <col min="18" max="18" width="6.8515625" style="40" customWidth="1"/>
    <col min="19" max="19" width="9.57421875" style="41" customWidth="1"/>
    <col min="20" max="20" width="3.7109375" style="15" hidden="1" customWidth="1"/>
    <col min="21" max="22" width="4.8515625" style="15" customWidth="1"/>
    <col min="23" max="23" width="6.7109375" style="15" customWidth="1"/>
    <col min="24" max="24" width="6.7109375" style="15" hidden="1" customWidth="1"/>
    <col min="25" max="25" width="9.7109375" style="41" customWidth="1"/>
    <col min="26" max="26" width="7.00390625" style="15" customWidth="1"/>
    <col min="27" max="16384" width="9.140625" style="15" customWidth="1"/>
  </cols>
  <sheetData>
    <row r="1" spans="1:25" s="38" customFormat="1" ht="7.5" customHeight="1" hidden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5"/>
      <c r="N1" s="36"/>
      <c r="O1" s="37"/>
      <c r="P1" s="35"/>
      <c r="Q1" s="36"/>
      <c r="R1" s="37"/>
      <c r="S1" s="35"/>
      <c r="T1" s="36"/>
      <c r="Y1" s="39"/>
    </row>
    <row r="2" spans="1:26" s="13" customFormat="1" ht="72" customHeight="1">
      <c r="A2" s="269" t="s">
        <v>403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13" customFormat="1" ht="15" customHeight="1">
      <c r="A3" s="270" t="s">
        <v>14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s="13" customFormat="1" ht="19.5" customHeight="1">
      <c r="A4" s="271" t="s">
        <v>15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13" customFormat="1" ht="21" customHeight="1">
      <c r="A5" s="272" t="s">
        <v>405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ht="27.75" customHeight="1">
      <c r="A6" s="273" t="s">
        <v>404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1:26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3" s="13" customFormat="1" ht="12.75">
      <c r="A8" s="4" t="s">
        <v>454</v>
      </c>
      <c r="B8" s="17"/>
      <c r="C8" s="18"/>
      <c r="D8" s="18"/>
      <c r="E8" s="18"/>
      <c r="F8" s="18"/>
      <c r="G8" s="18"/>
      <c r="H8" s="18"/>
      <c r="I8" s="18"/>
      <c r="J8" s="18"/>
      <c r="K8" s="19"/>
      <c r="L8" s="20"/>
      <c r="V8" s="4" t="s">
        <v>383</v>
      </c>
      <c r="W8" s="4"/>
    </row>
    <row r="9" spans="1:26" s="22" customFormat="1" ht="19.5" customHeight="1">
      <c r="A9" s="266" t="s">
        <v>28</v>
      </c>
      <c r="B9" s="267" t="s">
        <v>2</v>
      </c>
      <c r="C9" s="267" t="s">
        <v>40</v>
      </c>
      <c r="D9" s="268" t="s">
        <v>16</v>
      </c>
      <c r="E9" s="268" t="s">
        <v>5</v>
      </c>
      <c r="F9" s="266" t="s">
        <v>6</v>
      </c>
      <c r="G9" s="268" t="s">
        <v>17</v>
      </c>
      <c r="H9" s="268" t="s">
        <v>5</v>
      </c>
      <c r="I9" s="268" t="s">
        <v>8</v>
      </c>
      <c r="J9" s="21"/>
      <c r="K9" s="268" t="s">
        <v>10</v>
      </c>
      <c r="L9" s="261" t="s">
        <v>101</v>
      </c>
      <c r="M9" s="261"/>
      <c r="N9" s="261"/>
      <c r="O9" s="261" t="s">
        <v>18</v>
      </c>
      <c r="P9" s="261"/>
      <c r="Q9" s="261"/>
      <c r="R9" s="261" t="s">
        <v>19</v>
      </c>
      <c r="S9" s="261"/>
      <c r="T9" s="261"/>
      <c r="U9" s="267" t="s">
        <v>20</v>
      </c>
      <c r="V9" s="267" t="s">
        <v>21</v>
      </c>
      <c r="W9" s="266" t="s">
        <v>22</v>
      </c>
      <c r="X9" s="267" t="s">
        <v>23</v>
      </c>
      <c r="Y9" s="259" t="s">
        <v>24</v>
      </c>
      <c r="Z9" s="259" t="s">
        <v>25</v>
      </c>
    </row>
    <row r="10" spans="1:26" s="22" customFormat="1" ht="39.75" customHeight="1">
      <c r="A10" s="266"/>
      <c r="B10" s="267"/>
      <c r="C10" s="267"/>
      <c r="D10" s="268"/>
      <c r="E10" s="268"/>
      <c r="F10" s="266"/>
      <c r="G10" s="268"/>
      <c r="H10" s="268"/>
      <c r="I10" s="268"/>
      <c r="J10" s="21"/>
      <c r="K10" s="268"/>
      <c r="L10" s="23" t="s">
        <v>26</v>
      </c>
      <c r="M10" s="24" t="s">
        <v>27</v>
      </c>
      <c r="N10" s="25" t="s">
        <v>28</v>
      </c>
      <c r="O10" s="23" t="s">
        <v>26</v>
      </c>
      <c r="P10" s="24" t="s">
        <v>27</v>
      </c>
      <c r="Q10" s="25" t="s">
        <v>28</v>
      </c>
      <c r="R10" s="23" t="s">
        <v>26</v>
      </c>
      <c r="S10" s="24" t="s">
        <v>27</v>
      </c>
      <c r="T10" s="25" t="s">
        <v>28</v>
      </c>
      <c r="U10" s="267"/>
      <c r="V10" s="267"/>
      <c r="W10" s="266"/>
      <c r="X10" s="267"/>
      <c r="Y10" s="259"/>
      <c r="Z10" s="259"/>
    </row>
    <row r="11" spans="1:26" s="14" customFormat="1" ht="40.5" customHeight="1">
      <c r="A11" s="53">
        <v>1</v>
      </c>
      <c r="B11" s="54"/>
      <c r="C11" s="114" t="s">
        <v>402</v>
      </c>
      <c r="D11" s="43" t="s">
        <v>176</v>
      </c>
      <c r="E11" s="3" t="s">
        <v>177</v>
      </c>
      <c r="F11" s="210">
        <v>2</v>
      </c>
      <c r="G11" s="204" t="s">
        <v>178</v>
      </c>
      <c r="H11" s="205" t="s">
        <v>179</v>
      </c>
      <c r="I11" s="177" t="s">
        <v>266</v>
      </c>
      <c r="J11" s="164" t="s">
        <v>105</v>
      </c>
      <c r="K11" s="186" t="s">
        <v>145</v>
      </c>
      <c r="L11" s="58">
        <v>243</v>
      </c>
      <c r="M11" s="42">
        <f>L11/3.7</f>
        <v>65.67567567567568</v>
      </c>
      <c r="N11" s="59">
        <f aca="true" t="shared" si="0" ref="N11:N16">RANK(M11,M$11:M$16,0)</f>
        <v>1</v>
      </c>
      <c r="O11" s="58">
        <v>241.5</v>
      </c>
      <c r="P11" s="42">
        <f>O11/3.7</f>
        <v>65.27027027027027</v>
      </c>
      <c r="Q11" s="59">
        <f aca="true" t="shared" si="1" ref="Q11:Q16">RANK(P11,P$11:P$16,0)</f>
        <v>2</v>
      </c>
      <c r="R11" s="58">
        <v>244.5</v>
      </c>
      <c r="S11" s="42">
        <f>R11/3.7</f>
        <v>66.08108108108108</v>
      </c>
      <c r="T11" s="59">
        <f aca="true" t="shared" si="2" ref="T11:T16">RANK(S11,S$11:S$16,0)</f>
        <v>1</v>
      </c>
      <c r="U11" s="59"/>
      <c r="V11" s="59"/>
      <c r="W11" s="58">
        <f aca="true" t="shared" si="3" ref="W11:W16">L11+O11+R11</f>
        <v>729</v>
      </c>
      <c r="X11" s="60"/>
      <c r="Y11" s="55">
        <f aca="true" t="shared" si="4" ref="Y11:Y16">ROUND(SUM(M11,P11,S11)/3,3)-IF($U11=1,2,IF($U11=2,3,0))</f>
        <v>65.676</v>
      </c>
      <c r="Z11" s="56">
        <v>2</v>
      </c>
    </row>
    <row r="12" spans="1:26" s="14" customFormat="1" ht="40.5" customHeight="1">
      <c r="A12" s="53">
        <v>2</v>
      </c>
      <c r="B12" s="54"/>
      <c r="C12" s="114" t="s">
        <v>401</v>
      </c>
      <c r="D12" s="43" t="s">
        <v>103</v>
      </c>
      <c r="E12" s="3" t="s">
        <v>196</v>
      </c>
      <c r="F12" s="210">
        <v>2</v>
      </c>
      <c r="G12" s="211" t="s">
        <v>397</v>
      </c>
      <c r="H12" s="177" t="s">
        <v>398</v>
      </c>
      <c r="I12" s="177" t="s">
        <v>144</v>
      </c>
      <c r="J12" s="164" t="s">
        <v>105</v>
      </c>
      <c r="K12" s="186" t="s">
        <v>145</v>
      </c>
      <c r="L12" s="58">
        <v>221.5</v>
      </c>
      <c r="M12" s="42">
        <f>L12/3.5</f>
        <v>63.285714285714285</v>
      </c>
      <c r="N12" s="59">
        <f t="shared" si="0"/>
        <v>4</v>
      </c>
      <c r="O12" s="58">
        <v>232</v>
      </c>
      <c r="P12" s="42">
        <f>O12/3.5</f>
        <v>66.28571428571429</v>
      </c>
      <c r="Q12" s="59">
        <f t="shared" si="1"/>
        <v>1</v>
      </c>
      <c r="R12" s="58">
        <v>221.5</v>
      </c>
      <c r="S12" s="42">
        <f>R12/3.5</f>
        <v>63.285714285714285</v>
      </c>
      <c r="T12" s="59">
        <f t="shared" si="2"/>
        <v>3</v>
      </c>
      <c r="U12" s="59"/>
      <c r="V12" s="59"/>
      <c r="W12" s="58">
        <f t="shared" si="3"/>
        <v>675</v>
      </c>
      <c r="X12" s="60"/>
      <c r="Y12" s="55">
        <f t="shared" si="4"/>
        <v>64.286</v>
      </c>
      <c r="Z12" s="56">
        <v>2</v>
      </c>
    </row>
    <row r="13" spans="1:26" s="14" customFormat="1" ht="40.5" customHeight="1">
      <c r="A13" s="53">
        <v>3</v>
      </c>
      <c r="B13" s="54"/>
      <c r="C13" s="114" t="s">
        <v>401</v>
      </c>
      <c r="D13" s="43" t="s">
        <v>176</v>
      </c>
      <c r="E13" s="3" t="s">
        <v>177</v>
      </c>
      <c r="F13" s="210">
        <v>2</v>
      </c>
      <c r="G13" s="204" t="s">
        <v>178</v>
      </c>
      <c r="H13" s="205" t="s">
        <v>179</v>
      </c>
      <c r="I13" s="177" t="s">
        <v>266</v>
      </c>
      <c r="J13" s="164" t="s">
        <v>105</v>
      </c>
      <c r="K13" s="186" t="s">
        <v>145</v>
      </c>
      <c r="L13" s="58">
        <v>228.5</v>
      </c>
      <c r="M13" s="42">
        <f>L13/3.5</f>
        <v>65.28571428571429</v>
      </c>
      <c r="N13" s="59">
        <f t="shared" si="0"/>
        <v>2</v>
      </c>
      <c r="O13" s="58">
        <v>224</v>
      </c>
      <c r="P13" s="42">
        <f>O13/3.5</f>
        <v>64</v>
      </c>
      <c r="Q13" s="59">
        <f t="shared" si="1"/>
        <v>4</v>
      </c>
      <c r="R13" s="58">
        <v>220</v>
      </c>
      <c r="S13" s="42">
        <f>R13/3.5</f>
        <v>62.857142857142854</v>
      </c>
      <c r="T13" s="59">
        <f t="shared" si="2"/>
        <v>4</v>
      </c>
      <c r="U13" s="59"/>
      <c r="V13" s="59"/>
      <c r="W13" s="58">
        <f t="shared" si="3"/>
        <v>672.5</v>
      </c>
      <c r="X13" s="60"/>
      <c r="Y13" s="55">
        <f t="shared" si="4"/>
        <v>64.048</v>
      </c>
      <c r="Z13" s="56">
        <v>2</v>
      </c>
    </row>
    <row r="14" spans="1:26" s="14" customFormat="1" ht="40.5" customHeight="1">
      <c r="A14" s="53">
        <v>4</v>
      </c>
      <c r="B14" s="54"/>
      <c r="C14" s="114" t="s">
        <v>402</v>
      </c>
      <c r="D14" s="43" t="s">
        <v>103</v>
      </c>
      <c r="E14" s="3" t="s">
        <v>196</v>
      </c>
      <c r="F14" s="210">
        <v>2</v>
      </c>
      <c r="G14" s="211" t="s">
        <v>397</v>
      </c>
      <c r="H14" s="177" t="s">
        <v>398</v>
      </c>
      <c r="I14" s="177" t="s">
        <v>144</v>
      </c>
      <c r="J14" s="164" t="s">
        <v>105</v>
      </c>
      <c r="K14" s="186" t="s">
        <v>145</v>
      </c>
      <c r="L14" s="58">
        <v>237.5</v>
      </c>
      <c r="M14" s="42">
        <f>L14/3.7</f>
        <v>64.1891891891892</v>
      </c>
      <c r="N14" s="59">
        <f t="shared" si="0"/>
        <v>3</v>
      </c>
      <c r="O14" s="58">
        <v>237</v>
      </c>
      <c r="P14" s="42">
        <f>O14/3.7</f>
        <v>64.05405405405405</v>
      </c>
      <c r="Q14" s="59">
        <f t="shared" si="1"/>
        <v>3</v>
      </c>
      <c r="R14" s="58">
        <v>234.5</v>
      </c>
      <c r="S14" s="42">
        <f>R14/3.7</f>
        <v>63.37837837837837</v>
      </c>
      <c r="T14" s="59">
        <f t="shared" si="2"/>
        <v>2</v>
      </c>
      <c r="U14" s="59"/>
      <c r="V14" s="59"/>
      <c r="W14" s="58">
        <f t="shared" si="3"/>
        <v>709</v>
      </c>
      <c r="X14" s="60"/>
      <c r="Y14" s="55">
        <f t="shared" si="4"/>
        <v>63.874</v>
      </c>
      <c r="Z14" s="56">
        <v>3</v>
      </c>
    </row>
    <row r="15" spans="1:26" s="14" customFormat="1" ht="40.5" customHeight="1">
      <c r="A15" s="53">
        <v>5</v>
      </c>
      <c r="B15" s="54"/>
      <c r="C15" s="114" t="s">
        <v>401</v>
      </c>
      <c r="D15" s="101" t="s">
        <v>165</v>
      </c>
      <c r="E15" s="102" t="s">
        <v>166</v>
      </c>
      <c r="F15" s="87">
        <v>2</v>
      </c>
      <c r="G15" s="212" t="s">
        <v>399</v>
      </c>
      <c r="H15" s="177" t="s">
        <v>400</v>
      </c>
      <c r="I15" s="177" t="s">
        <v>144</v>
      </c>
      <c r="J15" s="164" t="s">
        <v>105</v>
      </c>
      <c r="K15" s="186" t="s">
        <v>145</v>
      </c>
      <c r="L15" s="58">
        <v>220</v>
      </c>
      <c r="M15" s="42">
        <f>L15/3.5</f>
        <v>62.857142857142854</v>
      </c>
      <c r="N15" s="59">
        <f t="shared" si="0"/>
        <v>5</v>
      </c>
      <c r="O15" s="58">
        <v>214</v>
      </c>
      <c r="P15" s="42">
        <f>O15/3.5</f>
        <v>61.142857142857146</v>
      </c>
      <c r="Q15" s="59">
        <f t="shared" si="1"/>
        <v>6</v>
      </c>
      <c r="R15" s="58">
        <v>212.5</v>
      </c>
      <c r="S15" s="42">
        <f>R15/3.5</f>
        <v>60.714285714285715</v>
      </c>
      <c r="T15" s="59">
        <f t="shared" si="2"/>
        <v>6</v>
      </c>
      <c r="U15" s="59"/>
      <c r="V15" s="59"/>
      <c r="W15" s="58">
        <f t="shared" si="3"/>
        <v>646.5</v>
      </c>
      <c r="X15" s="60"/>
      <c r="Y15" s="55">
        <f t="shared" si="4"/>
        <v>61.571</v>
      </c>
      <c r="Z15" s="56" t="s">
        <v>30</v>
      </c>
    </row>
    <row r="16" spans="1:26" s="14" customFormat="1" ht="40.5" customHeight="1">
      <c r="A16" s="53">
        <v>6</v>
      </c>
      <c r="B16" s="54"/>
      <c r="C16" s="114" t="s">
        <v>402</v>
      </c>
      <c r="D16" s="101" t="s">
        <v>165</v>
      </c>
      <c r="E16" s="102" t="s">
        <v>166</v>
      </c>
      <c r="F16" s="87">
        <v>2</v>
      </c>
      <c r="G16" s="212" t="s">
        <v>399</v>
      </c>
      <c r="H16" s="177" t="s">
        <v>400</v>
      </c>
      <c r="I16" s="177" t="s">
        <v>144</v>
      </c>
      <c r="J16" s="164" t="s">
        <v>105</v>
      </c>
      <c r="K16" s="186" t="s">
        <v>145</v>
      </c>
      <c r="L16" s="58">
        <v>229.5</v>
      </c>
      <c r="M16" s="42">
        <f>L16/3.7</f>
        <v>62.027027027027025</v>
      </c>
      <c r="N16" s="59">
        <f t="shared" si="0"/>
        <v>6</v>
      </c>
      <c r="O16" s="58">
        <v>227.5</v>
      </c>
      <c r="P16" s="42">
        <f>O16/3.7</f>
        <v>61.486486486486484</v>
      </c>
      <c r="Q16" s="59">
        <f t="shared" si="1"/>
        <v>5</v>
      </c>
      <c r="R16" s="58">
        <v>225</v>
      </c>
      <c r="S16" s="42">
        <f>R16/3.7</f>
        <v>60.81081081081081</v>
      </c>
      <c r="T16" s="59">
        <f t="shared" si="2"/>
        <v>5</v>
      </c>
      <c r="U16" s="59"/>
      <c r="V16" s="59"/>
      <c r="W16" s="58">
        <f t="shared" si="3"/>
        <v>682</v>
      </c>
      <c r="X16" s="60"/>
      <c r="Y16" s="55">
        <f t="shared" si="4"/>
        <v>61.441</v>
      </c>
      <c r="Z16" s="56" t="s">
        <v>30</v>
      </c>
    </row>
    <row r="17" spans="11:13" ht="27" customHeight="1">
      <c r="K17" s="28"/>
      <c r="L17" s="29"/>
      <c r="M17" s="28"/>
    </row>
    <row r="18" spans="1:25" ht="42" customHeight="1">
      <c r="A18" s="1"/>
      <c r="B18" s="1"/>
      <c r="C18" s="1"/>
      <c r="D18" s="1" t="s">
        <v>12</v>
      </c>
      <c r="E18" s="1"/>
      <c r="F18" s="1"/>
      <c r="G18" s="1"/>
      <c r="H18" s="1"/>
      <c r="I18" s="1" t="s">
        <v>382</v>
      </c>
      <c r="J18" s="1"/>
      <c r="K18" s="28"/>
      <c r="L18" s="29"/>
      <c r="M18" s="28"/>
      <c r="N18" s="1"/>
      <c r="O18" s="30"/>
      <c r="P18" s="31"/>
      <c r="Q18" s="1"/>
      <c r="R18" s="30"/>
      <c r="S18" s="31"/>
      <c r="T18" s="1"/>
      <c r="U18" s="1"/>
      <c r="V18" s="1"/>
      <c r="W18" s="1"/>
      <c r="X18" s="1"/>
      <c r="Y18" s="31"/>
    </row>
    <row r="19" spans="1:25" ht="42" customHeight="1">
      <c r="A19" s="1"/>
      <c r="B19" s="1"/>
      <c r="C19" s="1"/>
      <c r="D19" s="1" t="s">
        <v>13</v>
      </c>
      <c r="E19" s="1"/>
      <c r="F19" s="1"/>
      <c r="G19" s="1"/>
      <c r="H19" s="1"/>
      <c r="I19" s="1" t="s">
        <v>381</v>
      </c>
      <c r="J19" s="1"/>
      <c r="K19" s="28"/>
      <c r="L19" s="29"/>
      <c r="M19" s="32"/>
      <c r="O19" s="30"/>
      <c r="P19" s="31"/>
      <c r="Q19" s="1"/>
      <c r="R19" s="30"/>
      <c r="S19" s="31"/>
      <c r="T19" s="1"/>
      <c r="U19" s="1"/>
      <c r="V19" s="1"/>
      <c r="W19" s="1"/>
      <c r="X19" s="1"/>
      <c r="Y19" s="31"/>
    </row>
    <row r="20" spans="11:13" ht="12.75">
      <c r="K20" s="28"/>
      <c r="L20" s="29"/>
      <c r="M20" s="28"/>
    </row>
  </sheetData>
  <sheetProtection/>
  <mergeCells count="24"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Y9:Y10"/>
    <mergeCell ref="Z9:Z10"/>
    <mergeCell ref="O9:Q9"/>
    <mergeCell ref="R9:T9"/>
    <mergeCell ref="U9:U10"/>
    <mergeCell ref="V9:V10"/>
    <mergeCell ref="W9:W10"/>
    <mergeCell ref="X9:X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60" zoomScaleNormal="50" zoomScalePageLayoutView="0" workbookViewId="0" topLeftCell="A2">
      <selection activeCell="A8" sqref="A8"/>
    </sheetView>
  </sheetViews>
  <sheetFormatPr defaultColWidth="9.140625" defaultRowHeight="15"/>
  <cols>
    <col min="1" max="1" width="3.7109375" style="15" customWidth="1"/>
    <col min="2" max="2" width="4.7109375" style="15" hidden="1" customWidth="1"/>
    <col min="3" max="3" width="7.7109375" style="15" customWidth="1"/>
    <col min="4" max="4" width="15.7109375" style="15" customWidth="1"/>
    <col min="5" max="5" width="7.28125" style="15" customWidth="1"/>
    <col min="6" max="6" width="4.8515625" style="15" customWidth="1"/>
    <col min="7" max="7" width="20.28125" style="15" customWidth="1"/>
    <col min="8" max="8" width="8.7109375" style="15" customWidth="1"/>
    <col min="9" max="9" width="17.421875" style="15" customWidth="1"/>
    <col min="10" max="10" width="12.7109375" style="15" hidden="1" customWidth="1"/>
    <col min="11" max="11" width="19.7109375" style="15" customWidth="1"/>
    <col min="12" max="12" width="6.7109375" style="40" customWidth="1"/>
    <col min="13" max="13" width="9.8515625" style="41" customWidth="1"/>
    <col min="14" max="14" width="3.7109375" style="15" hidden="1" customWidth="1"/>
    <col min="15" max="15" width="6.8515625" style="40" customWidth="1"/>
    <col min="16" max="16" width="9.8515625" style="41" customWidth="1"/>
    <col min="17" max="17" width="3.7109375" style="15" hidden="1" customWidth="1"/>
    <col min="18" max="18" width="6.8515625" style="40" customWidth="1"/>
    <col min="19" max="19" width="9.57421875" style="41" customWidth="1"/>
    <col min="20" max="20" width="3.7109375" style="15" hidden="1" customWidth="1"/>
    <col min="21" max="22" width="4.8515625" style="15" customWidth="1"/>
    <col min="23" max="23" width="6.7109375" style="15" customWidth="1"/>
    <col min="24" max="24" width="6.7109375" style="15" hidden="1" customWidth="1"/>
    <col min="25" max="25" width="9.7109375" style="41" customWidth="1"/>
    <col min="26" max="26" width="7.00390625" style="15" customWidth="1"/>
    <col min="27" max="16384" width="9.140625" style="15" customWidth="1"/>
  </cols>
  <sheetData>
    <row r="1" spans="1:25" s="38" customFormat="1" ht="7.5" customHeight="1" hidden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5"/>
      <c r="N1" s="36"/>
      <c r="O1" s="37"/>
      <c r="P1" s="35"/>
      <c r="Q1" s="36"/>
      <c r="R1" s="37"/>
      <c r="S1" s="35"/>
      <c r="T1" s="36"/>
      <c r="Y1" s="39"/>
    </row>
    <row r="2" spans="1:26" s="13" customFormat="1" ht="39" customHeight="1">
      <c r="A2" s="269" t="s">
        <v>108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13" customFormat="1" ht="15" customHeight="1">
      <c r="A3" s="270" t="s">
        <v>14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s="13" customFormat="1" ht="19.5" customHeight="1">
      <c r="A4" s="271" t="s">
        <v>15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13" customFormat="1" ht="21" customHeight="1">
      <c r="A5" s="272" t="s">
        <v>39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ht="27.75" customHeight="1">
      <c r="A6" s="273" t="s">
        <v>404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1:26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3" s="13" customFormat="1" ht="12.75">
      <c r="A8" s="4" t="s">
        <v>454</v>
      </c>
      <c r="B8" s="17"/>
      <c r="C8" s="18"/>
      <c r="D8" s="18"/>
      <c r="E8" s="18"/>
      <c r="F8" s="18"/>
      <c r="G8" s="18"/>
      <c r="H8" s="18"/>
      <c r="I8" s="18"/>
      <c r="J8" s="18"/>
      <c r="K8" s="19"/>
      <c r="L8" s="20"/>
      <c r="V8" s="4" t="s">
        <v>383</v>
      </c>
      <c r="W8" s="4"/>
    </row>
    <row r="9" spans="1:26" s="22" customFormat="1" ht="19.5" customHeight="1">
      <c r="A9" s="266" t="s">
        <v>28</v>
      </c>
      <c r="B9" s="267" t="s">
        <v>2</v>
      </c>
      <c r="C9" s="267" t="s">
        <v>40</v>
      </c>
      <c r="D9" s="268" t="s">
        <v>16</v>
      </c>
      <c r="E9" s="268" t="s">
        <v>5</v>
      </c>
      <c r="F9" s="266" t="s">
        <v>6</v>
      </c>
      <c r="G9" s="268" t="s">
        <v>17</v>
      </c>
      <c r="H9" s="268" t="s">
        <v>5</v>
      </c>
      <c r="I9" s="268" t="s">
        <v>8</v>
      </c>
      <c r="J9" s="21"/>
      <c r="K9" s="268" t="s">
        <v>10</v>
      </c>
      <c r="L9" s="261" t="s">
        <v>101</v>
      </c>
      <c r="M9" s="261"/>
      <c r="N9" s="261"/>
      <c r="O9" s="261" t="s">
        <v>18</v>
      </c>
      <c r="P9" s="261"/>
      <c r="Q9" s="261"/>
      <c r="R9" s="261" t="s">
        <v>19</v>
      </c>
      <c r="S9" s="261"/>
      <c r="T9" s="261"/>
      <c r="U9" s="267" t="s">
        <v>20</v>
      </c>
      <c r="V9" s="267" t="s">
        <v>21</v>
      </c>
      <c r="W9" s="266" t="s">
        <v>22</v>
      </c>
      <c r="X9" s="267" t="s">
        <v>23</v>
      </c>
      <c r="Y9" s="259" t="s">
        <v>24</v>
      </c>
      <c r="Z9" s="259" t="s">
        <v>25</v>
      </c>
    </row>
    <row r="10" spans="1:26" s="22" customFormat="1" ht="39.75" customHeight="1">
      <c r="A10" s="266"/>
      <c r="B10" s="267"/>
      <c r="C10" s="267"/>
      <c r="D10" s="268"/>
      <c r="E10" s="268"/>
      <c r="F10" s="266"/>
      <c r="G10" s="268"/>
      <c r="H10" s="268"/>
      <c r="I10" s="268"/>
      <c r="J10" s="21"/>
      <c r="K10" s="268"/>
      <c r="L10" s="23" t="s">
        <v>26</v>
      </c>
      <c r="M10" s="24" t="s">
        <v>27</v>
      </c>
      <c r="N10" s="25" t="s">
        <v>28</v>
      </c>
      <c r="O10" s="23" t="s">
        <v>26</v>
      </c>
      <c r="P10" s="24" t="s">
        <v>27</v>
      </c>
      <c r="Q10" s="25" t="s">
        <v>28</v>
      </c>
      <c r="R10" s="23" t="s">
        <v>26</v>
      </c>
      <c r="S10" s="24" t="s">
        <v>27</v>
      </c>
      <c r="T10" s="25" t="s">
        <v>28</v>
      </c>
      <c r="U10" s="267"/>
      <c r="V10" s="267"/>
      <c r="W10" s="266"/>
      <c r="X10" s="267"/>
      <c r="Y10" s="259"/>
      <c r="Z10" s="259"/>
    </row>
    <row r="11" spans="1:26" s="14" customFormat="1" ht="40.5" customHeight="1">
      <c r="A11" s="53">
        <v>1</v>
      </c>
      <c r="B11" s="54"/>
      <c r="C11" s="114" t="s">
        <v>406</v>
      </c>
      <c r="D11" s="108" t="s">
        <v>369</v>
      </c>
      <c r="E11" s="191" t="s">
        <v>370</v>
      </c>
      <c r="F11" s="109" t="s">
        <v>38</v>
      </c>
      <c r="G11" s="99" t="s">
        <v>324</v>
      </c>
      <c r="H11" s="160" t="s">
        <v>326</v>
      </c>
      <c r="I11" s="177" t="s">
        <v>328</v>
      </c>
      <c r="J11" s="164" t="s">
        <v>267</v>
      </c>
      <c r="K11" s="165" t="s">
        <v>180</v>
      </c>
      <c r="L11" s="58">
        <v>197</v>
      </c>
      <c r="M11" s="42">
        <f>L11/3</f>
        <v>65.66666666666667</v>
      </c>
      <c r="N11" s="59">
        <f aca="true" t="shared" si="0" ref="N11:N16">RANK(M11,M$11:M$16,0)</f>
        <v>3</v>
      </c>
      <c r="O11" s="58">
        <v>189</v>
      </c>
      <c r="P11" s="42">
        <f>O11/3</f>
        <v>63</v>
      </c>
      <c r="Q11" s="59">
        <f aca="true" t="shared" si="1" ref="Q11:Q16">RANK(P11,P$11:P$16,0)</f>
        <v>3</v>
      </c>
      <c r="R11" s="58">
        <v>182</v>
      </c>
      <c r="S11" s="42">
        <f>R11/3</f>
        <v>60.666666666666664</v>
      </c>
      <c r="T11" s="59">
        <f aca="true" t="shared" si="2" ref="T11:T16">RANK(S11,S$11:S$16,0)</f>
        <v>4</v>
      </c>
      <c r="U11" s="59"/>
      <c r="V11" s="59"/>
      <c r="W11" s="58">
        <f aca="true" t="shared" si="3" ref="W11:W16">L11+O11+R11</f>
        <v>568</v>
      </c>
      <c r="X11" s="60"/>
      <c r="Y11" s="55">
        <f aca="true" t="shared" si="4" ref="Y11:Y16">ROUND(SUM(M11,P11,S11)/3,3)-IF($U11=1,2,IF($U11=2,3,0))</f>
        <v>63.111</v>
      </c>
      <c r="Z11" s="56" t="s">
        <v>42</v>
      </c>
    </row>
    <row r="12" spans="1:26" s="14" customFormat="1" ht="40.5" customHeight="1">
      <c r="A12" s="53">
        <v>2</v>
      </c>
      <c r="B12" s="54"/>
      <c r="C12" s="114" t="s">
        <v>406</v>
      </c>
      <c r="D12" s="158" t="s">
        <v>390</v>
      </c>
      <c r="E12" s="175" t="s">
        <v>378</v>
      </c>
      <c r="F12" s="176" t="s">
        <v>38</v>
      </c>
      <c r="G12" s="206" t="s">
        <v>391</v>
      </c>
      <c r="H12" s="146" t="s">
        <v>392</v>
      </c>
      <c r="I12" s="207" t="s">
        <v>266</v>
      </c>
      <c r="J12" s="208" t="s">
        <v>267</v>
      </c>
      <c r="K12" s="209" t="s">
        <v>393</v>
      </c>
      <c r="L12" s="58">
        <v>193.5</v>
      </c>
      <c r="M12" s="42">
        <f>L12/3</f>
        <v>64.5</v>
      </c>
      <c r="N12" s="59">
        <f t="shared" si="0"/>
        <v>4</v>
      </c>
      <c r="O12" s="58">
        <v>197.5</v>
      </c>
      <c r="P12" s="42">
        <f>O12/3</f>
        <v>65.83333333333333</v>
      </c>
      <c r="Q12" s="59">
        <f t="shared" si="1"/>
        <v>2</v>
      </c>
      <c r="R12" s="58">
        <v>186.5</v>
      </c>
      <c r="S12" s="42">
        <f>R12/3</f>
        <v>62.166666666666664</v>
      </c>
      <c r="T12" s="59">
        <f t="shared" si="2"/>
        <v>1</v>
      </c>
      <c r="U12" s="59"/>
      <c r="V12" s="59"/>
      <c r="W12" s="58">
        <f t="shared" si="3"/>
        <v>577.5</v>
      </c>
      <c r="X12" s="60"/>
      <c r="Y12" s="55">
        <f t="shared" si="4"/>
        <v>64.167</v>
      </c>
      <c r="Z12" s="56" t="s">
        <v>42</v>
      </c>
    </row>
    <row r="13" spans="1:26" s="14" customFormat="1" ht="40.5" customHeight="1">
      <c r="A13" s="53">
        <v>3</v>
      </c>
      <c r="B13" s="54"/>
      <c r="C13" s="114" t="s">
        <v>407</v>
      </c>
      <c r="D13" s="158" t="s">
        <v>394</v>
      </c>
      <c r="E13" s="175" t="s">
        <v>375</v>
      </c>
      <c r="F13" s="176" t="s">
        <v>38</v>
      </c>
      <c r="G13" s="173" t="s">
        <v>376</v>
      </c>
      <c r="H13" s="182" t="s">
        <v>377</v>
      </c>
      <c r="I13" s="187" t="s">
        <v>144</v>
      </c>
      <c r="J13" s="194" t="s">
        <v>267</v>
      </c>
      <c r="K13" s="182" t="s">
        <v>180</v>
      </c>
      <c r="L13" s="58">
        <v>260</v>
      </c>
      <c r="M13" s="42">
        <f>L13/3.9</f>
        <v>66.66666666666667</v>
      </c>
      <c r="N13" s="59">
        <f t="shared" si="0"/>
        <v>1</v>
      </c>
      <c r="O13" s="58">
        <v>263</v>
      </c>
      <c r="P13" s="42">
        <f>O13/3.9</f>
        <v>67.43589743589743</v>
      </c>
      <c r="Q13" s="59">
        <f t="shared" si="1"/>
        <v>1</v>
      </c>
      <c r="R13" s="58">
        <v>242</v>
      </c>
      <c r="S13" s="42">
        <f>R13/3.9</f>
        <v>62.05128205128205</v>
      </c>
      <c r="T13" s="59">
        <f t="shared" si="2"/>
        <v>2</v>
      </c>
      <c r="U13" s="59"/>
      <c r="V13" s="59"/>
      <c r="W13" s="58">
        <f t="shared" si="3"/>
        <v>765</v>
      </c>
      <c r="X13" s="60"/>
      <c r="Y13" s="55">
        <f t="shared" si="4"/>
        <v>65.385</v>
      </c>
      <c r="Z13" s="56" t="s">
        <v>42</v>
      </c>
    </row>
    <row r="14" spans="1:26" s="14" customFormat="1" ht="40.5" customHeight="1">
      <c r="A14" s="53">
        <v>4</v>
      </c>
      <c r="B14" s="54"/>
      <c r="C14" s="114" t="s">
        <v>252</v>
      </c>
      <c r="D14" s="98" t="s">
        <v>203</v>
      </c>
      <c r="E14" s="175" t="s">
        <v>204</v>
      </c>
      <c r="F14" s="188" t="s">
        <v>29</v>
      </c>
      <c r="G14" s="189" t="s">
        <v>371</v>
      </c>
      <c r="H14" s="177" t="s">
        <v>372</v>
      </c>
      <c r="I14" s="177" t="s">
        <v>205</v>
      </c>
      <c r="J14" s="193" t="s">
        <v>33</v>
      </c>
      <c r="K14" s="185" t="s">
        <v>97</v>
      </c>
      <c r="L14" s="58">
        <v>243.5</v>
      </c>
      <c r="M14" s="42">
        <f>L14/3.7</f>
        <v>65.8108108108108</v>
      </c>
      <c r="N14" s="59">
        <f t="shared" si="0"/>
        <v>2</v>
      </c>
      <c r="O14" s="58">
        <v>225</v>
      </c>
      <c r="P14" s="42">
        <f>O14/3.7</f>
        <v>60.81081081081081</v>
      </c>
      <c r="Q14" s="59">
        <f t="shared" si="1"/>
        <v>4</v>
      </c>
      <c r="R14" s="58">
        <v>225</v>
      </c>
      <c r="S14" s="42">
        <f>R14/3.7</f>
        <v>60.81081081081081</v>
      </c>
      <c r="T14" s="59">
        <f t="shared" si="2"/>
        <v>3</v>
      </c>
      <c r="U14" s="59"/>
      <c r="V14" s="59"/>
      <c r="W14" s="58">
        <f t="shared" si="3"/>
        <v>693.5</v>
      </c>
      <c r="X14" s="60"/>
      <c r="Y14" s="55">
        <f t="shared" si="4"/>
        <v>62.477</v>
      </c>
      <c r="Z14" s="56" t="s">
        <v>42</v>
      </c>
    </row>
    <row r="15" spans="1:26" s="14" customFormat="1" ht="40.5" customHeight="1">
      <c r="A15" s="53">
        <v>5</v>
      </c>
      <c r="B15" s="54"/>
      <c r="C15" s="114" t="s">
        <v>252</v>
      </c>
      <c r="D15" s="132" t="s">
        <v>259</v>
      </c>
      <c r="E15" s="191" t="s">
        <v>260</v>
      </c>
      <c r="F15" s="190" t="s">
        <v>32</v>
      </c>
      <c r="G15" s="133" t="s">
        <v>261</v>
      </c>
      <c r="H15" s="177" t="s">
        <v>262</v>
      </c>
      <c r="I15" s="192" t="s">
        <v>263</v>
      </c>
      <c r="J15" s="192" t="s">
        <v>264</v>
      </c>
      <c r="K15" s="112" t="s">
        <v>265</v>
      </c>
      <c r="L15" s="58">
        <v>233.5</v>
      </c>
      <c r="M15" s="42">
        <f>L15/3.7</f>
        <v>63.108108108108105</v>
      </c>
      <c r="N15" s="59">
        <f t="shared" si="0"/>
        <v>5</v>
      </c>
      <c r="O15" s="58">
        <v>225</v>
      </c>
      <c r="P15" s="42">
        <f>O15/3.7</f>
        <v>60.81081081081081</v>
      </c>
      <c r="Q15" s="59">
        <f t="shared" si="1"/>
        <v>4</v>
      </c>
      <c r="R15" s="58">
        <v>212</v>
      </c>
      <c r="S15" s="42">
        <f>R15/3.7</f>
        <v>57.29729729729729</v>
      </c>
      <c r="T15" s="59">
        <f t="shared" si="2"/>
        <v>6</v>
      </c>
      <c r="U15" s="59"/>
      <c r="V15" s="59"/>
      <c r="W15" s="58">
        <f t="shared" si="3"/>
        <v>670.5</v>
      </c>
      <c r="X15" s="60"/>
      <c r="Y15" s="55">
        <f t="shared" si="4"/>
        <v>60.405</v>
      </c>
      <c r="Z15" s="56" t="s">
        <v>42</v>
      </c>
    </row>
    <row r="16" spans="1:26" s="14" customFormat="1" ht="40.5" customHeight="1">
      <c r="A16" s="53">
        <v>6</v>
      </c>
      <c r="B16" s="54"/>
      <c r="C16" s="114" t="s">
        <v>406</v>
      </c>
      <c r="D16" s="108" t="s">
        <v>369</v>
      </c>
      <c r="E16" s="191" t="s">
        <v>370</v>
      </c>
      <c r="F16" s="109" t="s">
        <v>38</v>
      </c>
      <c r="G16" s="110" t="s">
        <v>395</v>
      </c>
      <c r="H16" s="172" t="s">
        <v>396</v>
      </c>
      <c r="I16" s="177" t="s">
        <v>266</v>
      </c>
      <c r="J16" s="164" t="s">
        <v>267</v>
      </c>
      <c r="K16" s="165" t="s">
        <v>180</v>
      </c>
      <c r="L16" s="58">
        <v>185.5</v>
      </c>
      <c r="M16" s="42">
        <f>L16/3</f>
        <v>61.833333333333336</v>
      </c>
      <c r="N16" s="59">
        <f t="shared" si="0"/>
        <v>6</v>
      </c>
      <c r="O16" s="58">
        <v>181</v>
      </c>
      <c r="P16" s="42">
        <f>O16/3</f>
        <v>60.333333333333336</v>
      </c>
      <c r="Q16" s="59">
        <f t="shared" si="1"/>
        <v>6</v>
      </c>
      <c r="R16" s="58">
        <v>180.5</v>
      </c>
      <c r="S16" s="42">
        <f>R16/3</f>
        <v>60.166666666666664</v>
      </c>
      <c r="T16" s="59">
        <f t="shared" si="2"/>
        <v>5</v>
      </c>
      <c r="U16" s="59"/>
      <c r="V16" s="59"/>
      <c r="W16" s="58">
        <f t="shared" si="3"/>
        <v>547</v>
      </c>
      <c r="X16" s="60"/>
      <c r="Y16" s="55">
        <f t="shared" si="4"/>
        <v>60.778</v>
      </c>
      <c r="Z16" s="56" t="s">
        <v>42</v>
      </c>
    </row>
    <row r="17" spans="11:13" ht="27" customHeight="1">
      <c r="K17" s="28"/>
      <c r="L17" s="29"/>
      <c r="M17" s="28"/>
    </row>
    <row r="18" spans="1:25" ht="42" customHeight="1">
      <c r="A18" s="1"/>
      <c r="B18" s="1"/>
      <c r="C18" s="1"/>
      <c r="D18" s="1" t="s">
        <v>12</v>
      </c>
      <c r="E18" s="1"/>
      <c r="F18" s="1"/>
      <c r="G18" s="1"/>
      <c r="H18" s="1"/>
      <c r="I18" s="1" t="s">
        <v>382</v>
      </c>
      <c r="J18" s="1"/>
      <c r="K18" s="28"/>
      <c r="L18" s="29"/>
      <c r="M18" s="28"/>
      <c r="N18" s="1"/>
      <c r="O18" s="30"/>
      <c r="P18" s="31"/>
      <c r="Q18" s="1"/>
      <c r="R18" s="30"/>
      <c r="S18" s="31"/>
      <c r="T18" s="1"/>
      <c r="U18" s="1"/>
      <c r="V18" s="1"/>
      <c r="W18" s="1"/>
      <c r="X18" s="1"/>
      <c r="Y18" s="31"/>
    </row>
    <row r="19" spans="1:25" ht="42" customHeight="1">
      <c r="A19" s="1"/>
      <c r="B19" s="1"/>
      <c r="C19" s="1"/>
      <c r="D19" s="1" t="s">
        <v>13</v>
      </c>
      <c r="E19" s="1"/>
      <c r="F19" s="1"/>
      <c r="G19" s="1"/>
      <c r="H19" s="1"/>
      <c r="I19" s="1" t="s">
        <v>381</v>
      </c>
      <c r="J19" s="1"/>
      <c r="K19" s="28"/>
      <c r="L19" s="29"/>
      <c r="M19" s="32"/>
      <c r="O19" s="30"/>
      <c r="P19" s="31"/>
      <c r="Q19" s="1"/>
      <c r="R19" s="30"/>
      <c r="S19" s="31"/>
      <c r="T19" s="1"/>
      <c r="U19" s="1"/>
      <c r="V19" s="1"/>
      <c r="W19" s="1"/>
      <c r="X19" s="1"/>
      <c r="Y19" s="31"/>
    </row>
    <row r="20" spans="11:13" ht="12.75">
      <c r="K20" s="28"/>
      <c r="L20" s="29"/>
      <c r="M20" s="28"/>
    </row>
  </sheetData>
  <sheetProtection/>
  <protectedRanges>
    <protectedRange sqref="J15" name="Диапазон1_3_1_1_1_1_1_4_6_2_1"/>
  </protectedRanges>
  <mergeCells count="24">
    <mergeCell ref="Y9:Y10"/>
    <mergeCell ref="Z9:Z10"/>
    <mergeCell ref="O9:Q9"/>
    <mergeCell ref="R9:T9"/>
    <mergeCell ref="U9:U10"/>
    <mergeCell ref="V9:V10"/>
    <mergeCell ref="W9:W10"/>
    <mergeCell ref="X9:X10"/>
    <mergeCell ref="F9:F10"/>
    <mergeCell ref="G9:G10"/>
    <mergeCell ref="H9:H10"/>
    <mergeCell ref="I9:I10"/>
    <mergeCell ref="K9:K10"/>
    <mergeCell ref="L9:N9"/>
    <mergeCell ref="A2:Z2"/>
    <mergeCell ref="A3:Z3"/>
    <mergeCell ref="A4:Z4"/>
    <mergeCell ref="A6:Z6"/>
    <mergeCell ref="A9:A10"/>
    <mergeCell ref="B9:B10"/>
    <mergeCell ref="C9:C10"/>
    <mergeCell ref="D9:D10"/>
    <mergeCell ref="E9:E10"/>
    <mergeCell ref="A5:Z5"/>
  </mergeCells>
  <printOptions/>
  <pageMargins left="0" right="0" top="0" bottom="0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65" zoomScaleNormal="50" zoomScaleSheetLayoutView="65" workbookViewId="0" topLeftCell="A8">
      <selection activeCell="E31" sqref="E31"/>
    </sheetView>
  </sheetViews>
  <sheetFormatPr defaultColWidth="9.140625" defaultRowHeight="15"/>
  <cols>
    <col min="1" max="1" width="4.421875" style="15" customWidth="1"/>
    <col min="2" max="2" width="4.7109375" style="15" hidden="1" customWidth="1"/>
    <col min="3" max="3" width="6.8515625" style="15" hidden="1" customWidth="1"/>
    <col min="4" max="4" width="17.28125" style="15" customWidth="1"/>
    <col min="5" max="5" width="10.7109375" style="15" customWidth="1"/>
    <col min="6" max="6" width="4.8515625" style="15" customWidth="1"/>
    <col min="7" max="7" width="28.28125" style="15" customWidth="1"/>
    <col min="8" max="8" width="9.28125" style="15" customWidth="1"/>
    <col min="9" max="9" width="15.7109375" style="15" customWidth="1"/>
    <col min="10" max="10" width="12.7109375" style="15" hidden="1" customWidth="1"/>
    <col min="11" max="11" width="25.00390625" style="15" customWidth="1"/>
    <col min="12" max="12" width="6.7109375" style="40" customWidth="1"/>
    <col min="13" max="13" width="9.8515625" style="41" customWidth="1"/>
    <col min="14" max="14" width="3.7109375" style="15" customWidth="1"/>
    <col min="15" max="15" width="6.8515625" style="40" customWidth="1"/>
    <col min="16" max="16" width="9.8515625" style="41" customWidth="1"/>
    <col min="17" max="17" width="3.7109375" style="15" customWidth="1"/>
    <col min="18" max="18" width="6.8515625" style="40" customWidth="1"/>
    <col min="19" max="19" width="9.57421875" style="41" customWidth="1"/>
    <col min="20" max="20" width="3.7109375" style="15" customWidth="1"/>
    <col min="21" max="22" width="4.8515625" style="15" customWidth="1"/>
    <col min="23" max="23" width="6.7109375" style="15" customWidth="1"/>
    <col min="24" max="24" width="6.7109375" style="15" hidden="1" customWidth="1"/>
    <col min="25" max="25" width="9.7109375" style="41" customWidth="1"/>
    <col min="26" max="26" width="7.421875" style="15" customWidth="1"/>
    <col min="27" max="16384" width="9.140625" style="15" customWidth="1"/>
  </cols>
  <sheetData>
    <row r="1" spans="1:25" s="38" customFormat="1" ht="7.5" customHeight="1" hidden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5"/>
      <c r="N1" s="36"/>
      <c r="O1" s="37"/>
      <c r="P1" s="35"/>
      <c r="Q1" s="36"/>
      <c r="R1" s="37"/>
      <c r="S1" s="35"/>
      <c r="T1" s="36"/>
      <c r="Y1" s="39"/>
    </row>
    <row r="2" spans="1:26" s="13" customFormat="1" ht="75.75" customHeight="1">
      <c r="A2" s="269" t="s">
        <v>209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13" customFormat="1" ht="15" customHeight="1">
      <c r="A3" s="270" t="s">
        <v>14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s="13" customFormat="1" ht="19.5" customHeight="1">
      <c r="A4" s="271" t="s">
        <v>15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13" customFormat="1" ht="18" customHeight="1">
      <c r="A5" s="272" t="s">
        <v>408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ht="27.75" customHeight="1">
      <c r="A6" s="273" t="s">
        <v>439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1:26" ht="18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3" s="13" customFormat="1" ht="12.75">
      <c r="A8" s="4" t="s">
        <v>454</v>
      </c>
      <c r="B8" s="17"/>
      <c r="C8" s="18"/>
      <c r="D8" s="18"/>
      <c r="E8" s="18"/>
      <c r="F8" s="18"/>
      <c r="G8" s="18"/>
      <c r="H8" s="18"/>
      <c r="I8" s="18"/>
      <c r="J8" s="18"/>
      <c r="K8" s="19"/>
      <c r="L8" s="20"/>
      <c r="V8" s="4" t="s">
        <v>383</v>
      </c>
      <c r="W8" s="4"/>
    </row>
    <row r="9" spans="1:26" s="22" customFormat="1" ht="19.5" customHeight="1">
      <c r="A9" s="266" t="s">
        <v>28</v>
      </c>
      <c r="B9" s="267" t="s">
        <v>2</v>
      </c>
      <c r="C9" s="264" t="s">
        <v>3</v>
      </c>
      <c r="D9" s="268" t="s">
        <v>16</v>
      </c>
      <c r="E9" s="268" t="s">
        <v>5</v>
      </c>
      <c r="F9" s="266" t="s">
        <v>6</v>
      </c>
      <c r="G9" s="268" t="s">
        <v>17</v>
      </c>
      <c r="H9" s="268" t="s">
        <v>5</v>
      </c>
      <c r="I9" s="268" t="s">
        <v>8</v>
      </c>
      <c r="J9" s="21"/>
      <c r="K9" s="268" t="s">
        <v>10</v>
      </c>
      <c r="L9" s="261" t="s">
        <v>101</v>
      </c>
      <c r="M9" s="261"/>
      <c r="N9" s="261"/>
      <c r="O9" s="261" t="s">
        <v>18</v>
      </c>
      <c r="P9" s="261"/>
      <c r="Q9" s="261"/>
      <c r="R9" s="261" t="s">
        <v>19</v>
      </c>
      <c r="S9" s="261"/>
      <c r="T9" s="261"/>
      <c r="U9" s="262" t="s">
        <v>20</v>
      </c>
      <c r="V9" s="264" t="s">
        <v>21</v>
      </c>
      <c r="W9" s="266" t="s">
        <v>22</v>
      </c>
      <c r="X9" s="267" t="s">
        <v>23</v>
      </c>
      <c r="Y9" s="259" t="s">
        <v>24</v>
      </c>
      <c r="Z9" s="259" t="s">
        <v>25</v>
      </c>
    </row>
    <row r="10" spans="1:26" s="22" customFormat="1" ht="39.75" customHeight="1">
      <c r="A10" s="266"/>
      <c r="B10" s="267"/>
      <c r="C10" s="265"/>
      <c r="D10" s="268"/>
      <c r="E10" s="268"/>
      <c r="F10" s="266"/>
      <c r="G10" s="268"/>
      <c r="H10" s="268"/>
      <c r="I10" s="268"/>
      <c r="J10" s="21"/>
      <c r="K10" s="268"/>
      <c r="L10" s="23" t="s">
        <v>26</v>
      </c>
      <c r="M10" s="24" t="s">
        <v>27</v>
      </c>
      <c r="N10" s="25" t="s">
        <v>28</v>
      </c>
      <c r="O10" s="23" t="s">
        <v>26</v>
      </c>
      <c r="P10" s="24" t="s">
        <v>27</v>
      </c>
      <c r="Q10" s="25" t="s">
        <v>28</v>
      </c>
      <c r="R10" s="23" t="s">
        <v>26</v>
      </c>
      <c r="S10" s="24" t="s">
        <v>27</v>
      </c>
      <c r="T10" s="25" t="s">
        <v>28</v>
      </c>
      <c r="U10" s="263"/>
      <c r="V10" s="265"/>
      <c r="W10" s="266"/>
      <c r="X10" s="267"/>
      <c r="Y10" s="259"/>
      <c r="Z10" s="259"/>
    </row>
    <row r="11" spans="1:26" s="22" customFormat="1" ht="30" customHeight="1">
      <c r="A11" s="276" t="s">
        <v>409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</row>
    <row r="12" spans="1:26" s="14" customFormat="1" ht="36.75" customHeight="1">
      <c r="A12" s="26">
        <v>1</v>
      </c>
      <c r="B12" s="27"/>
      <c r="C12" s="228" t="s">
        <v>422</v>
      </c>
      <c r="D12" s="47" t="s">
        <v>155</v>
      </c>
      <c r="E12" s="175" t="s">
        <v>156</v>
      </c>
      <c r="F12" s="176">
        <v>2</v>
      </c>
      <c r="G12" s="200" t="s">
        <v>157</v>
      </c>
      <c r="H12" s="97" t="s">
        <v>158</v>
      </c>
      <c r="I12" s="177" t="s">
        <v>144</v>
      </c>
      <c r="J12" s="201" t="s">
        <v>34</v>
      </c>
      <c r="K12" s="186" t="s">
        <v>145</v>
      </c>
      <c r="L12" s="49">
        <v>156.5</v>
      </c>
      <c r="M12" s="42">
        <f aca="true" t="shared" si="0" ref="M12:M31">L12/2.2</f>
        <v>71.13636363636363</v>
      </c>
      <c r="N12" s="50">
        <f>RANK(M12,M$12:M$31,0)</f>
        <v>1</v>
      </c>
      <c r="O12" s="49">
        <v>151</v>
      </c>
      <c r="P12" s="42">
        <f aca="true" t="shared" si="1" ref="P12:P31">O12/2.2</f>
        <v>68.63636363636363</v>
      </c>
      <c r="Q12" s="50">
        <f>RANK(P12,P$12:P$31,0)</f>
        <v>1</v>
      </c>
      <c r="R12" s="49">
        <v>151.5</v>
      </c>
      <c r="S12" s="42">
        <f aca="true" t="shared" si="2" ref="S12:S31">R12/2.2</f>
        <v>68.86363636363636</v>
      </c>
      <c r="T12" s="50">
        <f>RANK(S12,S$12:S$31,0)</f>
        <v>1</v>
      </c>
      <c r="U12" s="50"/>
      <c r="V12" s="50"/>
      <c r="W12" s="49">
        <f aca="true" t="shared" si="3" ref="W12:W31">L12+O12+R12</f>
        <v>459</v>
      </c>
      <c r="X12" s="49"/>
      <c r="Y12" s="42">
        <f>ROUND(SUM(M12,P12,S12)/3,3)-IF($U12=1,0.5,IF($U12=2,1.5,0))</f>
        <v>69.545</v>
      </c>
      <c r="Z12" s="52" t="s">
        <v>30</v>
      </c>
    </row>
    <row r="13" spans="1:26" s="14" customFormat="1" ht="36.75" customHeight="1">
      <c r="A13" s="26">
        <v>2</v>
      </c>
      <c r="B13" s="27"/>
      <c r="C13" s="225" t="s">
        <v>422</v>
      </c>
      <c r="D13" s="98" t="s">
        <v>160</v>
      </c>
      <c r="E13" s="191" t="s">
        <v>161</v>
      </c>
      <c r="F13" s="190" t="s">
        <v>32</v>
      </c>
      <c r="G13" s="135" t="s">
        <v>274</v>
      </c>
      <c r="H13" s="139" t="s">
        <v>275</v>
      </c>
      <c r="I13" s="140" t="s">
        <v>276</v>
      </c>
      <c r="J13" s="100" t="s">
        <v>164</v>
      </c>
      <c r="K13" s="57" t="s">
        <v>183</v>
      </c>
      <c r="L13" s="49">
        <v>152</v>
      </c>
      <c r="M13" s="42">
        <f t="shared" si="0"/>
        <v>69.09090909090908</v>
      </c>
      <c r="N13" s="50">
        <f aca="true" t="shared" si="4" ref="N13:N31">RANK(M13,M$12:M$31,0)</f>
        <v>3</v>
      </c>
      <c r="O13" s="49">
        <v>150.5</v>
      </c>
      <c r="P13" s="42">
        <f t="shared" si="1"/>
        <v>68.4090909090909</v>
      </c>
      <c r="Q13" s="50">
        <f aca="true" t="shared" si="5" ref="Q13:Q31">RANK(P13,P$12:P$31,0)</f>
        <v>2</v>
      </c>
      <c r="R13" s="49">
        <v>150</v>
      </c>
      <c r="S13" s="42">
        <f t="shared" si="2"/>
        <v>68.18181818181817</v>
      </c>
      <c r="T13" s="50">
        <f aca="true" t="shared" si="6" ref="T13:T31">RANK(S13,S$12:S$31,0)</f>
        <v>3</v>
      </c>
      <c r="U13" s="50"/>
      <c r="V13" s="50"/>
      <c r="W13" s="49">
        <f t="shared" si="3"/>
        <v>452.5</v>
      </c>
      <c r="X13" s="51"/>
      <c r="Y13" s="42">
        <f>ROUND(SUM(M13,P13,S13)/3,3)</f>
        <v>68.561</v>
      </c>
      <c r="Z13" s="52" t="s">
        <v>30</v>
      </c>
    </row>
    <row r="14" spans="1:26" s="14" customFormat="1" ht="36.75" customHeight="1">
      <c r="A14" s="26">
        <v>3</v>
      </c>
      <c r="B14" s="27"/>
      <c r="C14" s="225" t="s">
        <v>422</v>
      </c>
      <c r="D14" s="106" t="s">
        <v>221</v>
      </c>
      <c r="E14" s="90" t="s">
        <v>222</v>
      </c>
      <c r="F14" s="87" t="s">
        <v>30</v>
      </c>
      <c r="G14" s="116" t="s">
        <v>223</v>
      </c>
      <c r="H14" s="90" t="s">
        <v>224</v>
      </c>
      <c r="I14" s="91" t="s">
        <v>225</v>
      </c>
      <c r="J14" s="86" t="s">
        <v>226</v>
      </c>
      <c r="K14" s="92" t="s">
        <v>227</v>
      </c>
      <c r="L14" s="49">
        <v>149.5</v>
      </c>
      <c r="M14" s="42">
        <f t="shared" si="0"/>
        <v>67.95454545454545</v>
      </c>
      <c r="N14" s="50">
        <f t="shared" si="4"/>
        <v>4</v>
      </c>
      <c r="O14" s="49">
        <v>148.5</v>
      </c>
      <c r="P14" s="42">
        <f t="shared" si="1"/>
        <v>67.5</v>
      </c>
      <c r="Q14" s="50">
        <f t="shared" si="5"/>
        <v>4</v>
      </c>
      <c r="R14" s="49">
        <v>150</v>
      </c>
      <c r="S14" s="42">
        <f t="shared" si="2"/>
        <v>68.18181818181817</v>
      </c>
      <c r="T14" s="50">
        <f t="shared" si="6"/>
        <v>3</v>
      </c>
      <c r="U14" s="50"/>
      <c r="V14" s="50"/>
      <c r="W14" s="49">
        <f t="shared" si="3"/>
        <v>448</v>
      </c>
      <c r="X14" s="49"/>
      <c r="Y14" s="42">
        <f aca="true" t="shared" si="7" ref="Y14:Y29">ROUND(SUM(M14,P14,S14)/3,3)-IF($U14=1,0.5,IF($U14=2,1.5,0))</f>
        <v>67.879</v>
      </c>
      <c r="Z14" s="52" t="s">
        <v>30</v>
      </c>
    </row>
    <row r="15" spans="1:26" s="14" customFormat="1" ht="36.75" customHeight="1">
      <c r="A15" s="26">
        <v>4</v>
      </c>
      <c r="B15" s="27"/>
      <c r="C15" s="225" t="s">
        <v>422</v>
      </c>
      <c r="D15" s="213" t="s">
        <v>434</v>
      </c>
      <c r="E15" s="3" t="s">
        <v>435</v>
      </c>
      <c r="F15" s="210">
        <v>1</v>
      </c>
      <c r="G15" s="227" t="s">
        <v>436</v>
      </c>
      <c r="H15" s="181" t="s">
        <v>437</v>
      </c>
      <c r="I15" s="208" t="s">
        <v>144</v>
      </c>
      <c r="J15" s="208" t="s">
        <v>267</v>
      </c>
      <c r="K15" s="181" t="s">
        <v>180</v>
      </c>
      <c r="L15" s="49">
        <v>153</v>
      </c>
      <c r="M15" s="42">
        <f t="shared" si="0"/>
        <v>69.54545454545455</v>
      </c>
      <c r="N15" s="50">
        <f t="shared" si="4"/>
        <v>2</v>
      </c>
      <c r="O15" s="49">
        <v>145.5</v>
      </c>
      <c r="P15" s="42">
        <f t="shared" si="1"/>
        <v>66.13636363636363</v>
      </c>
      <c r="Q15" s="50">
        <f t="shared" si="5"/>
        <v>7</v>
      </c>
      <c r="R15" s="49">
        <v>148.5</v>
      </c>
      <c r="S15" s="42">
        <f t="shared" si="2"/>
        <v>67.5</v>
      </c>
      <c r="T15" s="50">
        <f t="shared" si="6"/>
        <v>6</v>
      </c>
      <c r="U15" s="50"/>
      <c r="V15" s="50"/>
      <c r="W15" s="49">
        <f t="shared" si="3"/>
        <v>447</v>
      </c>
      <c r="X15" s="51"/>
      <c r="Y15" s="42">
        <f t="shared" si="7"/>
        <v>67.727</v>
      </c>
      <c r="Z15" s="52" t="s">
        <v>30</v>
      </c>
    </row>
    <row r="16" spans="1:26" s="14" customFormat="1" ht="36.75" customHeight="1">
      <c r="A16" s="26">
        <v>5</v>
      </c>
      <c r="B16" s="27"/>
      <c r="C16" s="225" t="s">
        <v>422</v>
      </c>
      <c r="D16" s="43" t="s">
        <v>358</v>
      </c>
      <c r="E16" s="3" t="s">
        <v>356</v>
      </c>
      <c r="F16" s="2" t="s">
        <v>32</v>
      </c>
      <c r="G16" s="220" t="s">
        <v>419</v>
      </c>
      <c r="H16" s="142" t="s">
        <v>286</v>
      </c>
      <c r="I16" s="148" t="s">
        <v>287</v>
      </c>
      <c r="J16" s="149" t="s">
        <v>288</v>
      </c>
      <c r="K16" s="181" t="s">
        <v>347</v>
      </c>
      <c r="L16" s="49">
        <v>148.5</v>
      </c>
      <c r="M16" s="42">
        <f t="shared" si="0"/>
        <v>67.5</v>
      </c>
      <c r="N16" s="50">
        <f t="shared" si="4"/>
        <v>7</v>
      </c>
      <c r="O16" s="49">
        <v>148.5</v>
      </c>
      <c r="P16" s="42">
        <f t="shared" si="1"/>
        <v>67.5</v>
      </c>
      <c r="Q16" s="50">
        <f t="shared" si="5"/>
        <v>4</v>
      </c>
      <c r="R16" s="49">
        <v>149</v>
      </c>
      <c r="S16" s="42">
        <f t="shared" si="2"/>
        <v>67.72727272727272</v>
      </c>
      <c r="T16" s="50">
        <f t="shared" si="6"/>
        <v>5</v>
      </c>
      <c r="U16" s="50"/>
      <c r="V16" s="50"/>
      <c r="W16" s="49">
        <f t="shared" si="3"/>
        <v>446</v>
      </c>
      <c r="X16" s="49"/>
      <c r="Y16" s="42">
        <f t="shared" si="7"/>
        <v>67.576</v>
      </c>
      <c r="Z16" s="52" t="s">
        <v>30</v>
      </c>
    </row>
    <row r="17" spans="1:26" s="14" customFormat="1" ht="36.75" customHeight="1">
      <c r="A17" s="26">
        <v>6</v>
      </c>
      <c r="B17" s="27"/>
      <c r="C17" s="225" t="s">
        <v>422</v>
      </c>
      <c r="D17" s="158" t="s">
        <v>423</v>
      </c>
      <c r="E17" s="175" t="s">
        <v>450</v>
      </c>
      <c r="F17" s="226" t="s">
        <v>32</v>
      </c>
      <c r="G17" s="128" t="s">
        <v>256</v>
      </c>
      <c r="H17" s="194" t="s">
        <v>257</v>
      </c>
      <c r="I17" s="129" t="s">
        <v>233</v>
      </c>
      <c r="J17" s="194" t="s">
        <v>233</v>
      </c>
      <c r="K17" s="130" t="s">
        <v>451</v>
      </c>
      <c r="L17" s="49">
        <v>143</v>
      </c>
      <c r="M17" s="42">
        <f t="shared" si="0"/>
        <v>65</v>
      </c>
      <c r="N17" s="50">
        <f t="shared" si="4"/>
        <v>15</v>
      </c>
      <c r="O17" s="49">
        <v>148</v>
      </c>
      <c r="P17" s="42">
        <f t="shared" si="1"/>
        <v>67.27272727272727</v>
      </c>
      <c r="Q17" s="50">
        <f t="shared" si="5"/>
        <v>6</v>
      </c>
      <c r="R17" s="49">
        <v>150.5</v>
      </c>
      <c r="S17" s="42">
        <f t="shared" si="2"/>
        <v>68.4090909090909</v>
      </c>
      <c r="T17" s="50">
        <f t="shared" si="6"/>
        <v>2</v>
      </c>
      <c r="U17" s="50"/>
      <c r="V17" s="50"/>
      <c r="W17" s="49">
        <f t="shared" si="3"/>
        <v>441.5</v>
      </c>
      <c r="X17" s="49"/>
      <c r="Y17" s="42">
        <f t="shared" si="7"/>
        <v>66.894</v>
      </c>
      <c r="Z17" s="52" t="s">
        <v>30</v>
      </c>
    </row>
    <row r="18" spans="1:26" s="14" customFormat="1" ht="36.75" customHeight="1">
      <c r="A18" s="26">
        <v>7</v>
      </c>
      <c r="B18" s="27"/>
      <c r="C18" s="225" t="s">
        <v>422</v>
      </c>
      <c r="D18" s="47" t="s">
        <v>292</v>
      </c>
      <c r="E18" s="90" t="s">
        <v>295</v>
      </c>
      <c r="F18" s="87" t="s">
        <v>30</v>
      </c>
      <c r="G18" s="204" t="s">
        <v>420</v>
      </c>
      <c r="H18" s="205" t="s">
        <v>293</v>
      </c>
      <c r="I18" s="149" t="s">
        <v>294</v>
      </c>
      <c r="J18" s="149" t="s">
        <v>294</v>
      </c>
      <c r="K18" s="148" t="s">
        <v>304</v>
      </c>
      <c r="L18" s="49">
        <v>149.5</v>
      </c>
      <c r="M18" s="42">
        <f t="shared" si="0"/>
        <v>67.95454545454545</v>
      </c>
      <c r="N18" s="50">
        <f t="shared" si="4"/>
        <v>4</v>
      </c>
      <c r="O18" s="49">
        <v>143</v>
      </c>
      <c r="P18" s="42">
        <f t="shared" si="1"/>
        <v>65</v>
      </c>
      <c r="Q18" s="50">
        <f t="shared" si="5"/>
        <v>9</v>
      </c>
      <c r="R18" s="49">
        <v>147</v>
      </c>
      <c r="S18" s="42">
        <f t="shared" si="2"/>
        <v>66.81818181818181</v>
      </c>
      <c r="T18" s="50">
        <f t="shared" si="6"/>
        <v>9</v>
      </c>
      <c r="U18" s="50"/>
      <c r="V18" s="50"/>
      <c r="W18" s="49">
        <f t="shared" si="3"/>
        <v>439.5</v>
      </c>
      <c r="X18" s="49"/>
      <c r="Y18" s="42">
        <f t="shared" si="7"/>
        <v>66.591</v>
      </c>
      <c r="Z18" s="52" t="s">
        <v>30</v>
      </c>
    </row>
    <row r="19" spans="1:26" s="14" customFormat="1" ht="36.75" customHeight="1">
      <c r="A19" s="26">
        <v>8</v>
      </c>
      <c r="B19" s="27"/>
      <c r="C19" s="225" t="s">
        <v>422</v>
      </c>
      <c r="D19" s="43" t="s">
        <v>424</v>
      </c>
      <c r="E19" s="3" t="s">
        <v>425</v>
      </c>
      <c r="F19" s="210">
        <v>2</v>
      </c>
      <c r="G19" s="200" t="s">
        <v>142</v>
      </c>
      <c r="H19" s="97" t="s">
        <v>143</v>
      </c>
      <c r="I19" s="177" t="s">
        <v>144</v>
      </c>
      <c r="J19" s="164" t="s">
        <v>105</v>
      </c>
      <c r="K19" s="186" t="s">
        <v>145</v>
      </c>
      <c r="L19" s="49">
        <v>149</v>
      </c>
      <c r="M19" s="42">
        <f t="shared" si="0"/>
        <v>67.72727272727272</v>
      </c>
      <c r="N19" s="50">
        <f t="shared" si="4"/>
        <v>6</v>
      </c>
      <c r="O19" s="49">
        <v>142</v>
      </c>
      <c r="P19" s="42">
        <f t="shared" si="1"/>
        <v>64.54545454545455</v>
      </c>
      <c r="Q19" s="50">
        <f t="shared" si="5"/>
        <v>10</v>
      </c>
      <c r="R19" s="49">
        <v>147.5</v>
      </c>
      <c r="S19" s="42">
        <f t="shared" si="2"/>
        <v>67.04545454545455</v>
      </c>
      <c r="T19" s="50">
        <f t="shared" si="6"/>
        <v>8</v>
      </c>
      <c r="U19" s="50"/>
      <c r="V19" s="50"/>
      <c r="W19" s="49">
        <f t="shared" si="3"/>
        <v>438.5</v>
      </c>
      <c r="X19" s="51"/>
      <c r="Y19" s="42">
        <f t="shared" si="7"/>
        <v>66.439</v>
      </c>
      <c r="Z19" s="52" t="s">
        <v>30</v>
      </c>
    </row>
    <row r="20" spans="1:26" s="14" customFormat="1" ht="36.75" customHeight="1">
      <c r="A20" s="26">
        <v>9</v>
      </c>
      <c r="B20" s="27"/>
      <c r="C20" s="225" t="s">
        <v>422</v>
      </c>
      <c r="D20" s="43" t="s">
        <v>357</v>
      </c>
      <c r="E20" s="3" t="s">
        <v>285</v>
      </c>
      <c r="F20" s="2" t="s">
        <v>32</v>
      </c>
      <c r="G20" s="220" t="s">
        <v>419</v>
      </c>
      <c r="H20" s="142" t="s">
        <v>286</v>
      </c>
      <c r="I20" s="148" t="s">
        <v>287</v>
      </c>
      <c r="J20" s="149" t="s">
        <v>288</v>
      </c>
      <c r="K20" s="181" t="s">
        <v>347</v>
      </c>
      <c r="L20" s="49">
        <v>145</v>
      </c>
      <c r="M20" s="42">
        <f t="shared" si="0"/>
        <v>65.9090909090909</v>
      </c>
      <c r="N20" s="50">
        <f t="shared" si="4"/>
        <v>12</v>
      </c>
      <c r="O20" s="49">
        <v>150</v>
      </c>
      <c r="P20" s="42">
        <f t="shared" si="1"/>
        <v>68.18181818181817</v>
      </c>
      <c r="Q20" s="50">
        <f t="shared" si="5"/>
        <v>3</v>
      </c>
      <c r="R20" s="49">
        <v>146</v>
      </c>
      <c r="S20" s="42">
        <f t="shared" si="2"/>
        <v>66.36363636363636</v>
      </c>
      <c r="T20" s="50">
        <f t="shared" si="6"/>
        <v>10</v>
      </c>
      <c r="U20" s="50">
        <v>1</v>
      </c>
      <c r="V20" s="50"/>
      <c r="W20" s="49">
        <f t="shared" si="3"/>
        <v>441</v>
      </c>
      <c r="X20" s="51"/>
      <c r="Y20" s="42">
        <f t="shared" si="7"/>
        <v>66.318</v>
      </c>
      <c r="Z20" s="52" t="s">
        <v>30</v>
      </c>
    </row>
    <row r="21" spans="1:26" s="14" customFormat="1" ht="36.75" customHeight="1">
      <c r="A21" s="26">
        <v>10</v>
      </c>
      <c r="B21" s="27"/>
      <c r="C21" s="225" t="s">
        <v>422</v>
      </c>
      <c r="D21" s="213" t="s">
        <v>446</v>
      </c>
      <c r="E21" s="214" t="s">
        <v>426</v>
      </c>
      <c r="F21" s="215" t="s">
        <v>30</v>
      </c>
      <c r="G21" s="204" t="s">
        <v>412</v>
      </c>
      <c r="H21" s="180" t="s">
        <v>413</v>
      </c>
      <c r="I21" s="181" t="s">
        <v>266</v>
      </c>
      <c r="J21" s="216" t="s">
        <v>34</v>
      </c>
      <c r="K21" s="181" t="s">
        <v>180</v>
      </c>
      <c r="L21" s="49">
        <v>146</v>
      </c>
      <c r="M21" s="42">
        <f t="shared" si="0"/>
        <v>66.36363636363636</v>
      </c>
      <c r="N21" s="50">
        <f t="shared" si="4"/>
        <v>11</v>
      </c>
      <c r="O21" s="49">
        <v>142</v>
      </c>
      <c r="P21" s="42">
        <f t="shared" si="1"/>
        <v>64.54545454545455</v>
      </c>
      <c r="Q21" s="50">
        <f t="shared" si="5"/>
        <v>10</v>
      </c>
      <c r="R21" s="49">
        <v>148.5</v>
      </c>
      <c r="S21" s="42">
        <f t="shared" si="2"/>
        <v>67.5</v>
      </c>
      <c r="T21" s="50">
        <f t="shared" si="6"/>
        <v>6</v>
      </c>
      <c r="U21" s="50"/>
      <c r="V21" s="50"/>
      <c r="W21" s="49">
        <f t="shared" si="3"/>
        <v>436.5</v>
      </c>
      <c r="X21" s="51"/>
      <c r="Y21" s="42">
        <f t="shared" si="7"/>
        <v>66.136</v>
      </c>
      <c r="Z21" s="52" t="s">
        <v>30</v>
      </c>
    </row>
    <row r="22" spans="1:26" s="14" customFormat="1" ht="36.75" customHeight="1">
      <c r="A22" s="26">
        <v>11</v>
      </c>
      <c r="B22" s="27"/>
      <c r="C22" s="228" t="s">
        <v>422</v>
      </c>
      <c r="D22" s="47" t="s">
        <v>153</v>
      </c>
      <c r="E22" s="175" t="s">
        <v>154</v>
      </c>
      <c r="F22" s="176">
        <v>2</v>
      </c>
      <c r="G22" s="200" t="s">
        <v>142</v>
      </c>
      <c r="H22" s="97" t="s">
        <v>143</v>
      </c>
      <c r="I22" s="177" t="s">
        <v>144</v>
      </c>
      <c r="J22" s="164" t="s">
        <v>105</v>
      </c>
      <c r="K22" s="186" t="s">
        <v>145</v>
      </c>
      <c r="L22" s="49">
        <v>148.5</v>
      </c>
      <c r="M22" s="42">
        <f t="shared" si="0"/>
        <v>67.5</v>
      </c>
      <c r="N22" s="50">
        <f t="shared" si="4"/>
        <v>7</v>
      </c>
      <c r="O22" s="49">
        <v>140</v>
      </c>
      <c r="P22" s="42">
        <f t="shared" si="1"/>
        <v>63.63636363636363</v>
      </c>
      <c r="Q22" s="50">
        <f t="shared" si="5"/>
        <v>14</v>
      </c>
      <c r="R22" s="49">
        <v>140.5</v>
      </c>
      <c r="S22" s="42">
        <f t="shared" si="2"/>
        <v>63.86363636363636</v>
      </c>
      <c r="T22" s="50">
        <f t="shared" si="6"/>
        <v>12</v>
      </c>
      <c r="U22" s="50"/>
      <c r="V22" s="50"/>
      <c r="W22" s="49">
        <f t="shared" si="3"/>
        <v>429</v>
      </c>
      <c r="X22" s="49"/>
      <c r="Y22" s="42">
        <f t="shared" si="7"/>
        <v>65</v>
      </c>
      <c r="Z22" s="52" t="s">
        <v>30</v>
      </c>
    </row>
    <row r="23" spans="1:26" s="14" customFormat="1" ht="36.75" customHeight="1">
      <c r="A23" s="26">
        <v>12</v>
      </c>
      <c r="B23" s="27"/>
      <c r="C23" s="225" t="s">
        <v>422</v>
      </c>
      <c r="D23" s="213" t="s">
        <v>150</v>
      </c>
      <c r="E23" s="217" t="s">
        <v>151</v>
      </c>
      <c r="F23" s="179" t="s">
        <v>35</v>
      </c>
      <c r="G23" s="218" t="s">
        <v>414</v>
      </c>
      <c r="H23" s="142" t="s">
        <v>152</v>
      </c>
      <c r="I23" s="219" t="s">
        <v>144</v>
      </c>
      <c r="J23" s="216" t="s">
        <v>34</v>
      </c>
      <c r="K23" s="181" t="s">
        <v>180</v>
      </c>
      <c r="L23" s="49">
        <v>147</v>
      </c>
      <c r="M23" s="42">
        <f t="shared" si="0"/>
        <v>66.81818181818181</v>
      </c>
      <c r="N23" s="50">
        <f t="shared" si="4"/>
        <v>9</v>
      </c>
      <c r="O23" s="49">
        <v>141</v>
      </c>
      <c r="P23" s="42">
        <f t="shared" si="1"/>
        <v>64.09090909090908</v>
      </c>
      <c r="Q23" s="50">
        <f t="shared" si="5"/>
        <v>13</v>
      </c>
      <c r="R23" s="49">
        <v>141</v>
      </c>
      <c r="S23" s="42">
        <f t="shared" si="2"/>
        <v>64.09090909090908</v>
      </c>
      <c r="T23" s="50">
        <f t="shared" si="6"/>
        <v>11</v>
      </c>
      <c r="U23" s="50"/>
      <c r="V23" s="50"/>
      <c r="W23" s="49">
        <f t="shared" si="3"/>
        <v>429</v>
      </c>
      <c r="X23" s="49"/>
      <c r="Y23" s="42">
        <f t="shared" si="7"/>
        <v>65</v>
      </c>
      <c r="Z23" s="52" t="s">
        <v>30</v>
      </c>
    </row>
    <row r="24" spans="1:26" s="14" customFormat="1" ht="36.75" customHeight="1">
      <c r="A24" s="26">
        <v>13</v>
      </c>
      <c r="B24" s="27"/>
      <c r="C24" s="225" t="s">
        <v>422</v>
      </c>
      <c r="D24" s="213" t="s">
        <v>167</v>
      </c>
      <c r="E24" s="3" t="s">
        <v>168</v>
      </c>
      <c r="F24" s="221" t="s">
        <v>30</v>
      </c>
      <c r="G24" s="195" t="s">
        <v>421</v>
      </c>
      <c r="H24" s="222" t="s">
        <v>104</v>
      </c>
      <c r="I24" s="223" t="s">
        <v>144</v>
      </c>
      <c r="J24" s="224" t="s">
        <v>34</v>
      </c>
      <c r="K24" s="198" t="s">
        <v>180</v>
      </c>
      <c r="L24" s="49">
        <v>143.5</v>
      </c>
      <c r="M24" s="42">
        <f t="shared" si="0"/>
        <v>65.22727272727272</v>
      </c>
      <c r="N24" s="50">
        <f t="shared" si="4"/>
        <v>13</v>
      </c>
      <c r="O24" s="49">
        <v>145.5</v>
      </c>
      <c r="P24" s="42">
        <f t="shared" si="1"/>
        <v>66.13636363636363</v>
      </c>
      <c r="Q24" s="50">
        <f t="shared" si="5"/>
        <v>7</v>
      </c>
      <c r="R24" s="49">
        <v>139.5</v>
      </c>
      <c r="S24" s="42">
        <f t="shared" si="2"/>
        <v>63.40909090909091</v>
      </c>
      <c r="T24" s="50">
        <f t="shared" si="6"/>
        <v>15</v>
      </c>
      <c r="U24" s="50"/>
      <c r="V24" s="50"/>
      <c r="W24" s="49">
        <f t="shared" si="3"/>
        <v>428.5</v>
      </c>
      <c r="X24" s="49"/>
      <c r="Y24" s="42">
        <f t="shared" si="7"/>
        <v>64.924</v>
      </c>
      <c r="Z24" s="52" t="s">
        <v>30</v>
      </c>
    </row>
    <row r="25" spans="1:26" s="14" customFormat="1" ht="36.75" customHeight="1">
      <c r="A25" s="26">
        <v>14</v>
      </c>
      <c r="B25" s="27"/>
      <c r="C25" s="225" t="s">
        <v>422</v>
      </c>
      <c r="D25" s="213" t="s">
        <v>427</v>
      </c>
      <c r="E25" s="217" t="s">
        <v>428</v>
      </c>
      <c r="F25" s="179">
        <v>2</v>
      </c>
      <c r="G25" s="218" t="s">
        <v>414</v>
      </c>
      <c r="H25" s="142" t="s">
        <v>152</v>
      </c>
      <c r="I25" s="219" t="s">
        <v>144</v>
      </c>
      <c r="J25" s="216" t="s">
        <v>34</v>
      </c>
      <c r="K25" s="181" t="s">
        <v>180</v>
      </c>
      <c r="L25" s="49">
        <v>146.5</v>
      </c>
      <c r="M25" s="42">
        <f t="shared" si="0"/>
        <v>66.59090909090908</v>
      </c>
      <c r="N25" s="50">
        <f t="shared" si="4"/>
        <v>10</v>
      </c>
      <c r="O25" s="49">
        <v>141.5</v>
      </c>
      <c r="P25" s="42">
        <f t="shared" si="1"/>
        <v>64.31818181818181</v>
      </c>
      <c r="Q25" s="50">
        <f t="shared" si="5"/>
        <v>12</v>
      </c>
      <c r="R25" s="49">
        <v>138.5</v>
      </c>
      <c r="S25" s="42">
        <f t="shared" si="2"/>
        <v>62.954545454545446</v>
      </c>
      <c r="T25" s="50">
        <f t="shared" si="6"/>
        <v>17</v>
      </c>
      <c r="U25" s="50"/>
      <c r="V25" s="50"/>
      <c r="W25" s="49">
        <f t="shared" si="3"/>
        <v>426.5</v>
      </c>
      <c r="X25" s="49"/>
      <c r="Y25" s="42">
        <f t="shared" si="7"/>
        <v>64.621</v>
      </c>
      <c r="Z25" s="52" t="s">
        <v>30</v>
      </c>
    </row>
    <row r="26" spans="1:26" s="14" customFormat="1" ht="36.75" customHeight="1">
      <c r="A26" s="26">
        <v>15</v>
      </c>
      <c r="B26" s="27"/>
      <c r="C26" s="225" t="s">
        <v>422</v>
      </c>
      <c r="D26" s="121" t="s">
        <v>246</v>
      </c>
      <c r="E26" s="122" t="s">
        <v>247</v>
      </c>
      <c r="F26" s="123" t="s">
        <v>30</v>
      </c>
      <c r="G26" s="202" t="s">
        <v>242</v>
      </c>
      <c r="H26" s="124" t="s">
        <v>243</v>
      </c>
      <c r="I26" s="125" t="s">
        <v>236</v>
      </c>
      <c r="J26" s="126" t="s">
        <v>244</v>
      </c>
      <c r="K26" s="120" t="s">
        <v>238</v>
      </c>
      <c r="L26" s="49">
        <v>141</v>
      </c>
      <c r="M26" s="42">
        <f t="shared" si="0"/>
        <v>64.09090909090908</v>
      </c>
      <c r="N26" s="50">
        <f t="shared" si="4"/>
        <v>18</v>
      </c>
      <c r="O26" s="49">
        <v>139</v>
      </c>
      <c r="P26" s="42">
        <f t="shared" si="1"/>
        <v>63.18181818181818</v>
      </c>
      <c r="Q26" s="50">
        <f t="shared" si="5"/>
        <v>16</v>
      </c>
      <c r="R26" s="49">
        <v>140.5</v>
      </c>
      <c r="S26" s="42">
        <f t="shared" si="2"/>
        <v>63.86363636363636</v>
      </c>
      <c r="T26" s="50">
        <f t="shared" si="6"/>
        <v>12</v>
      </c>
      <c r="U26" s="50"/>
      <c r="V26" s="50"/>
      <c r="W26" s="49">
        <f t="shared" si="3"/>
        <v>420.5</v>
      </c>
      <c r="X26" s="49"/>
      <c r="Y26" s="42">
        <f t="shared" si="7"/>
        <v>63.712</v>
      </c>
      <c r="Z26" s="52" t="s">
        <v>30</v>
      </c>
    </row>
    <row r="27" spans="1:26" s="14" customFormat="1" ht="36.75" customHeight="1">
      <c r="A27" s="26">
        <v>16</v>
      </c>
      <c r="B27" s="27"/>
      <c r="C27" s="225" t="s">
        <v>422</v>
      </c>
      <c r="D27" s="98" t="s">
        <v>146</v>
      </c>
      <c r="E27" s="191" t="s">
        <v>147</v>
      </c>
      <c r="F27" s="190" t="s">
        <v>37</v>
      </c>
      <c r="G27" s="99" t="s">
        <v>148</v>
      </c>
      <c r="H27" s="177" t="s">
        <v>149</v>
      </c>
      <c r="I27" s="177" t="s">
        <v>144</v>
      </c>
      <c r="J27" s="84" t="s">
        <v>34</v>
      </c>
      <c r="K27" s="186" t="s">
        <v>145</v>
      </c>
      <c r="L27" s="49">
        <v>141.5</v>
      </c>
      <c r="M27" s="42">
        <f t="shared" si="0"/>
        <v>64.31818181818181</v>
      </c>
      <c r="N27" s="50">
        <f t="shared" si="4"/>
        <v>17</v>
      </c>
      <c r="O27" s="49">
        <v>140</v>
      </c>
      <c r="P27" s="42">
        <f t="shared" si="1"/>
        <v>63.63636363636363</v>
      </c>
      <c r="Q27" s="50">
        <f t="shared" si="5"/>
        <v>14</v>
      </c>
      <c r="R27" s="49">
        <v>139</v>
      </c>
      <c r="S27" s="42">
        <f t="shared" si="2"/>
        <v>63.18181818181818</v>
      </c>
      <c r="T27" s="50">
        <f t="shared" si="6"/>
        <v>16</v>
      </c>
      <c r="U27" s="50"/>
      <c r="V27" s="50"/>
      <c r="W27" s="49">
        <f t="shared" si="3"/>
        <v>420.5</v>
      </c>
      <c r="X27" s="51"/>
      <c r="Y27" s="42">
        <f t="shared" si="7"/>
        <v>63.712</v>
      </c>
      <c r="Z27" s="52" t="s">
        <v>30</v>
      </c>
    </row>
    <row r="28" spans="1:26" s="14" customFormat="1" ht="36.75" customHeight="1">
      <c r="A28" s="26">
        <v>17</v>
      </c>
      <c r="B28" s="27"/>
      <c r="C28" s="225" t="s">
        <v>422</v>
      </c>
      <c r="D28" s="213" t="s">
        <v>429</v>
      </c>
      <c r="E28" s="217" t="s">
        <v>430</v>
      </c>
      <c r="F28" s="179" t="s">
        <v>35</v>
      </c>
      <c r="G28" s="204" t="s">
        <v>417</v>
      </c>
      <c r="H28" s="205" t="s">
        <v>418</v>
      </c>
      <c r="I28" s="219" t="s">
        <v>144</v>
      </c>
      <c r="J28" s="216" t="s">
        <v>34</v>
      </c>
      <c r="K28" s="181" t="s">
        <v>180</v>
      </c>
      <c r="L28" s="49">
        <v>143.5</v>
      </c>
      <c r="M28" s="42">
        <f t="shared" si="0"/>
        <v>65.22727272727272</v>
      </c>
      <c r="N28" s="50">
        <f t="shared" si="4"/>
        <v>13</v>
      </c>
      <c r="O28" s="49">
        <v>138</v>
      </c>
      <c r="P28" s="42">
        <f t="shared" si="1"/>
        <v>62.72727272727272</v>
      </c>
      <c r="Q28" s="50">
        <f t="shared" si="5"/>
        <v>17</v>
      </c>
      <c r="R28" s="49">
        <v>135</v>
      </c>
      <c r="S28" s="42">
        <f t="shared" si="2"/>
        <v>61.36363636363636</v>
      </c>
      <c r="T28" s="50">
        <f t="shared" si="6"/>
        <v>19</v>
      </c>
      <c r="U28" s="50"/>
      <c r="V28" s="50"/>
      <c r="W28" s="49">
        <f t="shared" si="3"/>
        <v>416.5</v>
      </c>
      <c r="X28" s="49"/>
      <c r="Y28" s="42">
        <f t="shared" si="7"/>
        <v>63.106</v>
      </c>
      <c r="Z28" s="52" t="s">
        <v>30</v>
      </c>
    </row>
    <row r="29" spans="1:26" s="14" customFormat="1" ht="36.75" customHeight="1">
      <c r="A29" s="26">
        <v>18</v>
      </c>
      <c r="B29" s="27"/>
      <c r="C29" s="225" t="s">
        <v>422</v>
      </c>
      <c r="D29" s="213" t="s">
        <v>410</v>
      </c>
      <c r="E29" s="214" t="s">
        <v>411</v>
      </c>
      <c r="F29" s="215" t="s">
        <v>30</v>
      </c>
      <c r="G29" s="204" t="s">
        <v>412</v>
      </c>
      <c r="H29" s="180" t="s">
        <v>413</v>
      </c>
      <c r="I29" s="181" t="s">
        <v>266</v>
      </c>
      <c r="J29" s="216" t="s">
        <v>34</v>
      </c>
      <c r="K29" s="181" t="s">
        <v>180</v>
      </c>
      <c r="L29" s="49">
        <v>139.5</v>
      </c>
      <c r="M29" s="42">
        <f t="shared" si="0"/>
        <v>63.40909090909091</v>
      </c>
      <c r="N29" s="50">
        <f t="shared" si="4"/>
        <v>19</v>
      </c>
      <c r="O29" s="49">
        <v>135</v>
      </c>
      <c r="P29" s="42">
        <f t="shared" si="1"/>
        <v>61.36363636363636</v>
      </c>
      <c r="Q29" s="50">
        <f t="shared" si="5"/>
        <v>20</v>
      </c>
      <c r="R29" s="49">
        <v>140.5</v>
      </c>
      <c r="S29" s="42">
        <f t="shared" si="2"/>
        <v>63.86363636363636</v>
      </c>
      <c r="T29" s="50">
        <f t="shared" si="6"/>
        <v>12</v>
      </c>
      <c r="U29" s="50"/>
      <c r="V29" s="50"/>
      <c r="W29" s="49">
        <f t="shared" si="3"/>
        <v>415</v>
      </c>
      <c r="X29" s="49"/>
      <c r="Y29" s="42">
        <f t="shared" si="7"/>
        <v>62.879</v>
      </c>
      <c r="Z29" s="52" t="s">
        <v>35</v>
      </c>
    </row>
    <row r="30" spans="1:26" s="14" customFormat="1" ht="36.75" customHeight="1">
      <c r="A30" s="26">
        <v>19</v>
      </c>
      <c r="B30" s="27"/>
      <c r="C30" s="225" t="s">
        <v>422</v>
      </c>
      <c r="D30" s="229" t="s">
        <v>415</v>
      </c>
      <c r="E30" s="230" t="s">
        <v>416</v>
      </c>
      <c r="F30" s="231" t="s">
        <v>30</v>
      </c>
      <c r="G30" s="204" t="s">
        <v>417</v>
      </c>
      <c r="H30" s="205" t="s">
        <v>418</v>
      </c>
      <c r="I30" s="219" t="s">
        <v>144</v>
      </c>
      <c r="J30" s="216" t="s">
        <v>34</v>
      </c>
      <c r="K30" s="181" t="s">
        <v>180</v>
      </c>
      <c r="L30" s="49">
        <v>142</v>
      </c>
      <c r="M30" s="42">
        <f t="shared" si="0"/>
        <v>64.54545454545455</v>
      </c>
      <c r="N30" s="50">
        <f t="shared" si="4"/>
        <v>16</v>
      </c>
      <c r="O30" s="49">
        <v>136.5</v>
      </c>
      <c r="P30" s="42">
        <f t="shared" si="1"/>
        <v>62.04545454545454</v>
      </c>
      <c r="Q30" s="50">
        <f t="shared" si="5"/>
        <v>19</v>
      </c>
      <c r="R30" s="49">
        <v>134</v>
      </c>
      <c r="S30" s="42">
        <f t="shared" si="2"/>
        <v>60.90909090909091</v>
      </c>
      <c r="T30" s="50">
        <f t="shared" si="6"/>
        <v>20</v>
      </c>
      <c r="U30" s="50"/>
      <c r="V30" s="50"/>
      <c r="W30" s="49">
        <f t="shared" si="3"/>
        <v>412.5</v>
      </c>
      <c r="X30" s="49"/>
      <c r="Y30" s="42">
        <f>ROUND(SUM(M30,P30,S30)/3,3)</f>
        <v>62.5</v>
      </c>
      <c r="Z30" s="52" t="s">
        <v>35</v>
      </c>
    </row>
    <row r="31" spans="1:26" s="14" customFormat="1" ht="36.75" customHeight="1">
      <c r="A31" s="26">
        <v>20</v>
      </c>
      <c r="B31" s="27"/>
      <c r="C31" s="225" t="s">
        <v>422</v>
      </c>
      <c r="D31" s="158" t="s">
        <v>305</v>
      </c>
      <c r="E31" s="183" t="s">
        <v>306</v>
      </c>
      <c r="F31" s="190" t="s">
        <v>32</v>
      </c>
      <c r="G31" s="154" t="s">
        <v>351</v>
      </c>
      <c r="H31" s="155" t="s">
        <v>306</v>
      </c>
      <c r="I31" s="156" t="s">
        <v>282</v>
      </c>
      <c r="J31" s="157" t="s">
        <v>307</v>
      </c>
      <c r="K31" s="186" t="s">
        <v>308</v>
      </c>
      <c r="L31" s="49">
        <v>134.5</v>
      </c>
      <c r="M31" s="42">
        <f t="shared" si="0"/>
        <v>61.13636363636363</v>
      </c>
      <c r="N31" s="50">
        <f t="shared" si="4"/>
        <v>20</v>
      </c>
      <c r="O31" s="49">
        <v>137.5</v>
      </c>
      <c r="P31" s="42">
        <f t="shared" si="1"/>
        <v>62.49999999999999</v>
      </c>
      <c r="Q31" s="50">
        <f t="shared" si="5"/>
        <v>18</v>
      </c>
      <c r="R31" s="49">
        <v>136</v>
      </c>
      <c r="S31" s="42">
        <f t="shared" si="2"/>
        <v>61.81818181818181</v>
      </c>
      <c r="T31" s="50">
        <f t="shared" si="6"/>
        <v>18</v>
      </c>
      <c r="U31" s="50"/>
      <c r="V31" s="50"/>
      <c r="W31" s="49">
        <f t="shared" si="3"/>
        <v>408</v>
      </c>
      <c r="X31" s="49"/>
      <c r="Y31" s="42">
        <f>ROUND(SUM(M31,P31,S31)/3,3)-IF($U31=1,0.5,IF($U31=2,1.5,0))</f>
        <v>61.818</v>
      </c>
      <c r="Z31" s="52" t="s">
        <v>37</v>
      </c>
    </row>
    <row r="32" spans="11:13" ht="21" customHeight="1">
      <c r="K32" s="28"/>
      <c r="L32" s="29"/>
      <c r="M32" s="28"/>
    </row>
    <row r="33" spans="1:25" ht="42" customHeight="1">
      <c r="A33" s="1"/>
      <c r="B33" s="1"/>
      <c r="C33" s="1"/>
      <c r="D33" s="1" t="s">
        <v>12</v>
      </c>
      <c r="E33" s="1"/>
      <c r="F33" s="1"/>
      <c r="G33" s="1"/>
      <c r="H33" s="1"/>
      <c r="I33" s="1" t="s">
        <v>382</v>
      </c>
      <c r="J33" s="1"/>
      <c r="K33" s="28"/>
      <c r="L33" s="29"/>
      <c r="M33" s="28"/>
      <c r="N33" s="1"/>
      <c r="O33" s="30"/>
      <c r="P33" s="31"/>
      <c r="Q33" s="1"/>
      <c r="R33" s="30"/>
      <c r="S33" s="31"/>
      <c r="T33" s="1"/>
      <c r="U33" s="1"/>
      <c r="V33" s="1"/>
      <c r="W33" s="1"/>
      <c r="X33" s="1"/>
      <c r="Y33" s="31"/>
    </row>
    <row r="34" spans="1:25" ht="42" customHeight="1">
      <c r="A34" s="1"/>
      <c r="B34" s="1"/>
      <c r="C34" s="1"/>
      <c r="D34" s="1" t="s">
        <v>13</v>
      </c>
      <c r="E34" s="1"/>
      <c r="F34" s="1"/>
      <c r="G34" s="1"/>
      <c r="H34" s="1"/>
      <c r="I34" s="1" t="s">
        <v>381</v>
      </c>
      <c r="J34" s="1"/>
      <c r="K34" s="28"/>
      <c r="L34" s="29"/>
      <c r="M34" s="32"/>
      <c r="O34" s="30"/>
      <c r="P34" s="31"/>
      <c r="Q34" s="1"/>
      <c r="R34" s="30"/>
      <c r="S34" s="31"/>
      <c r="T34" s="1"/>
      <c r="U34" s="1"/>
      <c r="V34" s="1"/>
      <c r="W34" s="1"/>
      <c r="X34" s="1"/>
      <c r="Y34" s="31"/>
    </row>
    <row r="35" spans="11:13" ht="12.75">
      <c r="K35" s="28"/>
      <c r="L35" s="29"/>
      <c r="M35" s="28"/>
    </row>
  </sheetData>
  <sheetProtection/>
  <protectedRanges>
    <protectedRange sqref="K22" name="Диапазон1_3_1_1_3_11_1_1_3_1_3_1_1_1_1_4_2_2_2_2_1_1_1"/>
    <protectedRange sqref="K30" name="Диапазон1_3_1_1_3_6_1_1_1_1_1"/>
  </protectedRanges>
  <mergeCells count="25">
    <mergeCell ref="A9:A10"/>
    <mergeCell ref="B9:B10"/>
    <mergeCell ref="C9:C10"/>
    <mergeCell ref="D9:D10"/>
    <mergeCell ref="E9:E10"/>
    <mergeCell ref="G9:G10"/>
    <mergeCell ref="H9:H10"/>
    <mergeCell ref="I9:I10"/>
    <mergeCell ref="K9:K10"/>
    <mergeCell ref="L9:N9"/>
    <mergeCell ref="A2:Z2"/>
    <mergeCell ref="A3:Z3"/>
    <mergeCell ref="A4:Z4"/>
    <mergeCell ref="A5:Z5"/>
    <mergeCell ref="A6:Z6"/>
    <mergeCell ref="Y9:Y10"/>
    <mergeCell ref="Z9:Z10"/>
    <mergeCell ref="A11:Z11"/>
    <mergeCell ref="O9:Q9"/>
    <mergeCell ref="R9:T9"/>
    <mergeCell ref="U9:U10"/>
    <mergeCell ref="V9:V10"/>
    <mergeCell ref="W9:W10"/>
    <mergeCell ref="X9:X10"/>
    <mergeCell ref="F9:F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65" zoomScaleNormal="50" zoomScaleSheetLayoutView="65" workbookViewId="0" topLeftCell="A5">
      <selection activeCell="H16" sqref="H16"/>
    </sheetView>
  </sheetViews>
  <sheetFormatPr defaultColWidth="9.140625" defaultRowHeight="15"/>
  <cols>
    <col min="1" max="1" width="4.421875" style="15" customWidth="1"/>
    <col min="2" max="2" width="4.7109375" style="15" hidden="1" customWidth="1"/>
    <col min="3" max="3" width="6.8515625" style="15" hidden="1" customWidth="1"/>
    <col min="4" max="4" width="17.28125" style="15" customWidth="1"/>
    <col min="5" max="5" width="10.7109375" style="15" customWidth="1"/>
    <col min="6" max="6" width="4.8515625" style="15" customWidth="1"/>
    <col min="7" max="7" width="28.28125" style="15" customWidth="1"/>
    <col min="8" max="8" width="9.28125" style="15" customWidth="1"/>
    <col min="9" max="9" width="15.7109375" style="15" customWidth="1"/>
    <col min="10" max="10" width="12.7109375" style="15" hidden="1" customWidth="1"/>
    <col min="11" max="11" width="25.00390625" style="15" customWidth="1"/>
    <col min="12" max="12" width="6.7109375" style="40" customWidth="1"/>
    <col min="13" max="13" width="9.8515625" style="41" customWidth="1"/>
    <col min="14" max="14" width="3.7109375" style="15" customWidth="1"/>
    <col min="15" max="15" width="6.8515625" style="40" customWidth="1"/>
    <col min="16" max="16" width="9.8515625" style="41" customWidth="1"/>
    <col min="17" max="17" width="3.7109375" style="15" customWidth="1"/>
    <col min="18" max="18" width="6.8515625" style="40" customWidth="1"/>
    <col min="19" max="19" width="9.57421875" style="41" customWidth="1"/>
    <col min="20" max="20" width="3.7109375" style="15" customWidth="1"/>
    <col min="21" max="22" width="4.8515625" style="15" customWidth="1"/>
    <col min="23" max="23" width="6.7109375" style="15" customWidth="1"/>
    <col min="24" max="24" width="6.7109375" style="15" hidden="1" customWidth="1"/>
    <col min="25" max="25" width="9.7109375" style="41" customWidth="1"/>
    <col min="26" max="26" width="7.421875" style="15" customWidth="1"/>
    <col min="27" max="16384" width="9.140625" style="15" customWidth="1"/>
  </cols>
  <sheetData>
    <row r="1" spans="1:25" s="38" customFormat="1" ht="7.5" customHeight="1" hidden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5"/>
      <c r="N1" s="36"/>
      <c r="O1" s="37"/>
      <c r="P1" s="35"/>
      <c r="Q1" s="36"/>
      <c r="R1" s="37"/>
      <c r="S1" s="35"/>
      <c r="T1" s="36"/>
      <c r="Y1" s="39"/>
    </row>
    <row r="2" spans="1:26" s="13" customFormat="1" ht="75.75" customHeight="1">
      <c r="A2" s="269" t="s">
        <v>209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13" customFormat="1" ht="15" customHeight="1">
      <c r="A3" s="270" t="s">
        <v>14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s="13" customFormat="1" ht="19.5" customHeight="1">
      <c r="A4" s="271" t="s">
        <v>15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13" customFormat="1" ht="18" customHeight="1">
      <c r="A5" s="272" t="s">
        <v>408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ht="27.75" customHeight="1">
      <c r="A6" s="273" t="s">
        <v>439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1:26" ht="18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3" s="13" customFormat="1" ht="12.75">
      <c r="A8" s="4" t="s">
        <v>454</v>
      </c>
      <c r="B8" s="17"/>
      <c r="C8" s="18"/>
      <c r="D8" s="18"/>
      <c r="E8" s="18"/>
      <c r="F8" s="18"/>
      <c r="G8" s="18"/>
      <c r="H8" s="18"/>
      <c r="I8" s="18"/>
      <c r="J8" s="18"/>
      <c r="K8" s="19"/>
      <c r="L8" s="20"/>
      <c r="V8" s="4" t="s">
        <v>383</v>
      </c>
      <c r="W8" s="4"/>
    </row>
    <row r="9" spans="1:26" s="22" customFormat="1" ht="19.5" customHeight="1">
      <c r="A9" s="266" t="s">
        <v>28</v>
      </c>
      <c r="B9" s="267" t="s">
        <v>2</v>
      </c>
      <c r="C9" s="264" t="s">
        <v>3</v>
      </c>
      <c r="D9" s="268" t="s">
        <v>16</v>
      </c>
      <c r="E9" s="268" t="s">
        <v>5</v>
      </c>
      <c r="F9" s="266" t="s">
        <v>6</v>
      </c>
      <c r="G9" s="268" t="s">
        <v>17</v>
      </c>
      <c r="H9" s="268" t="s">
        <v>5</v>
      </c>
      <c r="I9" s="268" t="s">
        <v>8</v>
      </c>
      <c r="J9" s="21"/>
      <c r="K9" s="268" t="s">
        <v>10</v>
      </c>
      <c r="L9" s="261" t="s">
        <v>101</v>
      </c>
      <c r="M9" s="261"/>
      <c r="N9" s="261"/>
      <c r="O9" s="261" t="s">
        <v>18</v>
      </c>
      <c r="P9" s="261"/>
      <c r="Q9" s="261"/>
      <c r="R9" s="261" t="s">
        <v>19</v>
      </c>
      <c r="S9" s="261"/>
      <c r="T9" s="261"/>
      <c r="U9" s="262" t="s">
        <v>20</v>
      </c>
      <c r="V9" s="264" t="s">
        <v>21</v>
      </c>
      <c r="W9" s="266" t="s">
        <v>22</v>
      </c>
      <c r="X9" s="267" t="s">
        <v>23</v>
      </c>
      <c r="Y9" s="259" t="s">
        <v>24</v>
      </c>
      <c r="Z9" s="259" t="s">
        <v>25</v>
      </c>
    </row>
    <row r="10" spans="1:26" s="22" customFormat="1" ht="39.75" customHeight="1">
      <c r="A10" s="266"/>
      <c r="B10" s="267"/>
      <c r="C10" s="265"/>
      <c r="D10" s="268"/>
      <c r="E10" s="268"/>
      <c r="F10" s="266"/>
      <c r="G10" s="268"/>
      <c r="H10" s="268"/>
      <c r="I10" s="268"/>
      <c r="J10" s="21"/>
      <c r="K10" s="268"/>
      <c r="L10" s="23" t="s">
        <v>26</v>
      </c>
      <c r="M10" s="24" t="s">
        <v>27</v>
      </c>
      <c r="N10" s="25" t="s">
        <v>28</v>
      </c>
      <c r="O10" s="23" t="s">
        <v>26</v>
      </c>
      <c r="P10" s="24" t="s">
        <v>27</v>
      </c>
      <c r="Q10" s="25" t="s">
        <v>28</v>
      </c>
      <c r="R10" s="23" t="s">
        <v>26</v>
      </c>
      <c r="S10" s="24" t="s">
        <v>27</v>
      </c>
      <c r="T10" s="25" t="s">
        <v>28</v>
      </c>
      <c r="U10" s="263"/>
      <c r="V10" s="265"/>
      <c r="W10" s="266"/>
      <c r="X10" s="267"/>
      <c r="Y10" s="259"/>
      <c r="Z10" s="259"/>
    </row>
    <row r="11" spans="1:26" s="22" customFormat="1" ht="30" customHeight="1">
      <c r="A11" s="276" t="s">
        <v>453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</row>
    <row r="12" spans="1:26" s="14" customFormat="1" ht="36.75" customHeight="1">
      <c r="A12" s="26">
        <v>1</v>
      </c>
      <c r="B12" s="27"/>
      <c r="C12" s="225" t="s">
        <v>431</v>
      </c>
      <c r="D12" s="43" t="s">
        <v>169</v>
      </c>
      <c r="E12" s="12" t="s">
        <v>170</v>
      </c>
      <c r="F12" s="174">
        <v>3</v>
      </c>
      <c r="G12" s="204" t="s">
        <v>171</v>
      </c>
      <c r="H12" s="177" t="s">
        <v>172</v>
      </c>
      <c r="I12" s="177" t="s">
        <v>173</v>
      </c>
      <c r="J12" s="177" t="s">
        <v>174</v>
      </c>
      <c r="K12" s="186" t="s">
        <v>175</v>
      </c>
      <c r="L12" s="49">
        <v>154</v>
      </c>
      <c r="M12" s="42">
        <f>L12/2.2</f>
        <v>70</v>
      </c>
      <c r="N12" s="50">
        <f>RANK(M12,M$12:M$16,0)</f>
        <v>1</v>
      </c>
      <c r="O12" s="49">
        <v>154.5</v>
      </c>
      <c r="P12" s="42">
        <f>O12/2.2</f>
        <v>70.22727272727272</v>
      </c>
      <c r="Q12" s="50">
        <f>RANK(P12,P$12:P$16,0)</f>
        <v>1</v>
      </c>
      <c r="R12" s="49">
        <v>155.5</v>
      </c>
      <c r="S12" s="42">
        <f>R12/2.2</f>
        <v>70.68181818181817</v>
      </c>
      <c r="T12" s="50">
        <f>RANK(S12,S$12:S$16,0)</f>
        <v>1</v>
      </c>
      <c r="U12" s="50"/>
      <c r="V12" s="50"/>
      <c r="W12" s="49">
        <f>L12+O12+R12</f>
        <v>464</v>
      </c>
      <c r="X12" s="51"/>
      <c r="Y12" s="42">
        <f>ROUND(SUM(M12,P12,S12)/3,3)-IF($U12=1,0.5,IF($U12=2,1.5,0))</f>
        <v>70.303</v>
      </c>
      <c r="Z12" s="52" t="s">
        <v>100</v>
      </c>
    </row>
    <row r="13" spans="1:26" s="14" customFormat="1" ht="36.75" customHeight="1">
      <c r="A13" s="26">
        <v>2</v>
      </c>
      <c r="B13" s="27"/>
      <c r="C13" s="225" t="s">
        <v>431</v>
      </c>
      <c r="D13" s="64" t="s">
        <v>248</v>
      </c>
      <c r="E13" s="45" t="s">
        <v>251</v>
      </c>
      <c r="F13" s="123" t="s">
        <v>32</v>
      </c>
      <c r="G13" s="104" t="s">
        <v>249</v>
      </c>
      <c r="H13" s="232" t="s">
        <v>458</v>
      </c>
      <c r="I13" s="125" t="s">
        <v>236</v>
      </c>
      <c r="J13" s="44" t="s">
        <v>250</v>
      </c>
      <c r="K13" s="120" t="s">
        <v>238</v>
      </c>
      <c r="L13" s="49">
        <v>151.5</v>
      </c>
      <c r="M13" s="42">
        <f>L13/2.2</f>
        <v>68.86363636363636</v>
      </c>
      <c r="N13" s="50">
        <f>RANK(M13,M$12:M$16,0)</f>
        <v>2</v>
      </c>
      <c r="O13" s="49">
        <v>148</v>
      </c>
      <c r="P13" s="42">
        <f>O13/2.2</f>
        <v>67.27272727272727</v>
      </c>
      <c r="Q13" s="50">
        <f>RANK(P13,P$12:P$16,0)</f>
        <v>4</v>
      </c>
      <c r="R13" s="49">
        <v>148.5</v>
      </c>
      <c r="S13" s="42">
        <f>R13/2.2</f>
        <v>67.5</v>
      </c>
      <c r="T13" s="50">
        <f>RANK(S13,S$12:S$16,0)</f>
        <v>4</v>
      </c>
      <c r="U13" s="50"/>
      <c r="V13" s="50"/>
      <c r="W13" s="49">
        <f>L13+O13+R13</f>
        <v>448</v>
      </c>
      <c r="X13" s="49"/>
      <c r="Y13" s="42">
        <f>ROUND(SUM(M13,P13,S13)/3,3)-IF($U13=1,0.5,IF($U13=2,1.5,0))</f>
        <v>67.879</v>
      </c>
      <c r="Z13" s="52" t="s">
        <v>100</v>
      </c>
    </row>
    <row r="14" spans="1:26" s="14" customFormat="1" ht="36.75" customHeight="1">
      <c r="A14" s="26">
        <v>3</v>
      </c>
      <c r="B14" s="27"/>
      <c r="C14" s="225" t="s">
        <v>431</v>
      </c>
      <c r="D14" s="98" t="s">
        <v>336</v>
      </c>
      <c r="E14" s="191" t="s">
        <v>337</v>
      </c>
      <c r="F14" s="190" t="s">
        <v>32</v>
      </c>
      <c r="G14" s="62" t="s">
        <v>338</v>
      </c>
      <c r="H14" s="160" t="s">
        <v>339</v>
      </c>
      <c r="I14" s="192" t="s">
        <v>340</v>
      </c>
      <c r="J14" s="192" t="s">
        <v>341</v>
      </c>
      <c r="K14" s="186" t="s">
        <v>433</v>
      </c>
      <c r="L14" s="49">
        <v>150</v>
      </c>
      <c r="M14" s="42">
        <f>L14/2.2</f>
        <v>68.18181818181817</v>
      </c>
      <c r="N14" s="50">
        <f>RANK(M14,M$12:M$16,0)</f>
        <v>4</v>
      </c>
      <c r="O14" s="49">
        <v>149</v>
      </c>
      <c r="P14" s="42">
        <f>O14/2.2</f>
        <v>67.72727272727272</v>
      </c>
      <c r="Q14" s="50">
        <f>RANK(P14,P$12:P$16,0)</f>
        <v>2</v>
      </c>
      <c r="R14" s="49">
        <v>149</v>
      </c>
      <c r="S14" s="42">
        <f>R14/2.2</f>
        <v>67.72727272727272</v>
      </c>
      <c r="T14" s="50">
        <f>RANK(S14,S$12:S$16,0)</f>
        <v>3</v>
      </c>
      <c r="U14" s="50"/>
      <c r="V14" s="50"/>
      <c r="W14" s="49">
        <f>L14+O14+R14</f>
        <v>448</v>
      </c>
      <c r="X14" s="51"/>
      <c r="Y14" s="42">
        <f>ROUND(SUM(M14,P14,S14)/3,3)-IF($U14=1,0.5,IF($U14=2,1.5,0))</f>
        <v>67.879</v>
      </c>
      <c r="Z14" s="52" t="s">
        <v>100</v>
      </c>
    </row>
    <row r="15" spans="1:26" s="14" customFormat="1" ht="36.75" customHeight="1">
      <c r="A15" s="26">
        <v>4</v>
      </c>
      <c r="B15" s="27"/>
      <c r="C15" s="225" t="s">
        <v>431</v>
      </c>
      <c r="D15" s="111" t="s">
        <v>361</v>
      </c>
      <c r="E15" s="191" t="s">
        <v>362</v>
      </c>
      <c r="F15" s="190" t="s">
        <v>29</v>
      </c>
      <c r="G15" s="62" t="s">
        <v>452</v>
      </c>
      <c r="H15" s="160" t="s">
        <v>464</v>
      </c>
      <c r="I15" s="192" t="s">
        <v>106</v>
      </c>
      <c r="J15" s="192"/>
      <c r="K15" s="186" t="s">
        <v>447</v>
      </c>
      <c r="L15" s="49">
        <v>148.5</v>
      </c>
      <c r="M15" s="42">
        <f>L15/2.2</f>
        <v>67.5</v>
      </c>
      <c r="N15" s="50">
        <f>RANK(M15,M$12:M$16,0)</f>
        <v>5</v>
      </c>
      <c r="O15" s="49">
        <v>148.5</v>
      </c>
      <c r="P15" s="42">
        <f>O15/2.2</f>
        <v>67.5</v>
      </c>
      <c r="Q15" s="50">
        <f>RANK(P15,P$12:P$16,0)</f>
        <v>3</v>
      </c>
      <c r="R15" s="49">
        <v>149.5</v>
      </c>
      <c r="S15" s="42">
        <f>R15/2.2</f>
        <v>67.95454545454545</v>
      </c>
      <c r="T15" s="50">
        <f>RANK(S15,S$12:S$16,0)</f>
        <v>2</v>
      </c>
      <c r="U15" s="50"/>
      <c r="V15" s="50"/>
      <c r="W15" s="49">
        <f>L15+O15+R15</f>
        <v>446.5</v>
      </c>
      <c r="X15" s="51"/>
      <c r="Y15" s="42">
        <f>ROUND(SUM(M15,P15,S15)/3,3)-IF($U15=1,0.5,IF($U15=2,1.5,0))</f>
        <v>67.652</v>
      </c>
      <c r="Z15" s="52" t="s">
        <v>100</v>
      </c>
    </row>
    <row r="16" spans="1:26" s="14" customFormat="1" ht="36.75" customHeight="1">
      <c r="A16" s="26">
        <v>5</v>
      </c>
      <c r="B16" s="27"/>
      <c r="C16" s="225" t="s">
        <v>431</v>
      </c>
      <c r="D16" s="213" t="s">
        <v>322</v>
      </c>
      <c r="E16" s="46" t="s">
        <v>323</v>
      </c>
      <c r="F16" s="178" t="s">
        <v>32</v>
      </c>
      <c r="G16" s="196" t="s">
        <v>373</v>
      </c>
      <c r="H16" s="160" t="s">
        <v>326</v>
      </c>
      <c r="I16" s="180" t="s">
        <v>328</v>
      </c>
      <c r="J16" s="197" t="s">
        <v>327</v>
      </c>
      <c r="K16" s="198" t="s">
        <v>374</v>
      </c>
      <c r="L16" s="49">
        <v>151</v>
      </c>
      <c r="M16" s="42">
        <f>L16/2.2</f>
        <v>68.63636363636363</v>
      </c>
      <c r="N16" s="50">
        <f>RANK(M16,M$12:M$16,0)</f>
        <v>3</v>
      </c>
      <c r="O16" s="49">
        <v>148</v>
      </c>
      <c r="P16" s="42">
        <f>O16/2.2</f>
        <v>67.27272727272727</v>
      </c>
      <c r="Q16" s="50">
        <f>RANK(P16,P$12:P$16,0)</f>
        <v>4</v>
      </c>
      <c r="R16" s="49">
        <v>147</v>
      </c>
      <c r="S16" s="42">
        <f>R16/2.2</f>
        <v>66.81818181818181</v>
      </c>
      <c r="T16" s="50">
        <f>RANK(S16,S$12:S$16,0)</f>
        <v>5</v>
      </c>
      <c r="U16" s="50"/>
      <c r="V16" s="50"/>
      <c r="W16" s="49">
        <f>L16+O16+R16</f>
        <v>446</v>
      </c>
      <c r="X16" s="51"/>
      <c r="Y16" s="42">
        <f>ROUND(SUM(M16,P16,S16)/3,3)-IF($U16=1,0.5,IF($U16=2,1.5,0))</f>
        <v>67.576</v>
      </c>
      <c r="Z16" s="52" t="s">
        <v>100</v>
      </c>
    </row>
    <row r="17" spans="11:13" ht="21" customHeight="1">
      <c r="K17" s="28"/>
      <c r="L17" s="29"/>
      <c r="M17" s="28"/>
    </row>
    <row r="18" spans="1:25" ht="42" customHeight="1">
      <c r="A18" s="1"/>
      <c r="B18" s="1"/>
      <c r="C18" s="1"/>
      <c r="D18" s="1" t="s">
        <v>12</v>
      </c>
      <c r="E18" s="1"/>
      <c r="F18" s="1"/>
      <c r="G18" s="1"/>
      <c r="H18" s="1"/>
      <c r="I18" s="1" t="s">
        <v>382</v>
      </c>
      <c r="J18" s="1"/>
      <c r="K18" s="28"/>
      <c r="L18" s="29"/>
      <c r="M18" s="28"/>
      <c r="N18" s="1"/>
      <c r="O18" s="30"/>
      <c r="P18" s="31"/>
      <c r="Q18" s="1"/>
      <c r="R18" s="30"/>
      <c r="S18" s="31"/>
      <c r="T18" s="1"/>
      <c r="U18" s="1"/>
      <c r="V18" s="1"/>
      <c r="W18" s="1"/>
      <c r="X18" s="1"/>
      <c r="Y18" s="31"/>
    </row>
    <row r="19" spans="1:25" ht="42" customHeight="1">
      <c r="A19" s="1"/>
      <c r="B19" s="1"/>
      <c r="C19" s="1"/>
      <c r="D19" s="1" t="s">
        <v>13</v>
      </c>
      <c r="E19" s="1"/>
      <c r="F19" s="1"/>
      <c r="G19" s="1"/>
      <c r="H19" s="1"/>
      <c r="I19" s="1" t="s">
        <v>381</v>
      </c>
      <c r="J19" s="1"/>
      <c r="K19" s="28"/>
      <c r="L19" s="29"/>
      <c r="M19" s="32"/>
      <c r="O19" s="30"/>
      <c r="P19" s="31"/>
      <c r="Q19" s="1"/>
      <c r="R19" s="30"/>
      <c r="S19" s="31"/>
      <c r="T19" s="1"/>
      <c r="U19" s="1"/>
      <c r="V19" s="1"/>
      <c r="W19" s="1"/>
      <c r="X19" s="1"/>
      <c r="Y19" s="31"/>
    </row>
    <row r="20" spans="11:13" ht="12.75">
      <c r="K20" s="28"/>
      <c r="L20" s="29"/>
      <c r="M20" s="28"/>
    </row>
  </sheetData>
  <sheetProtection/>
  <protectedRanges>
    <protectedRange sqref="K14" name="Диапазон1_3_1_1_3_6_1_3_1_3_1"/>
  </protectedRanges>
  <mergeCells count="25">
    <mergeCell ref="A9:A10"/>
    <mergeCell ref="B9:B10"/>
    <mergeCell ref="C9:C10"/>
    <mergeCell ref="D9:D10"/>
    <mergeCell ref="E9:E10"/>
    <mergeCell ref="G9:G10"/>
    <mergeCell ref="H9:H10"/>
    <mergeCell ref="I9:I10"/>
    <mergeCell ref="K9:K10"/>
    <mergeCell ref="L9:N9"/>
    <mergeCell ref="A2:Z2"/>
    <mergeCell ref="A3:Z3"/>
    <mergeCell ref="A4:Z4"/>
    <mergeCell ref="A5:Z5"/>
    <mergeCell ref="A6:Z6"/>
    <mergeCell ref="Y9:Y10"/>
    <mergeCell ref="Z9:Z10"/>
    <mergeCell ref="A11:Z11"/>
    <mergeCell ref="O9:Q9"/>
    <mergeCell ref="R9:T9"/>
    <mergeCell ref="U9:U10"/>
    <mergeCell ref="V9:V10"/>
    <mergeCell ref="W9:W10"/>
    <mergeCell ref="X9:X10"/>
    <mergeCell ref="F9:F10"/>
  </mergeCells>
  <printOptions/>
  <pageMargins left="0" right="0" top="0" bottom="0" header="0.31496062992125984" footer="0.31496062992125984"/>
  <pageSetup fitToHeight="0" fitToWidth="1" horizontalDpi="600" verticalDpi="600" orientation="landscape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view="pageBreakPreview" zoomScale="65" zoomScaleNormal="50" zoomScaleSheetLayoutView="65" workbookViewId="0" topLeftCell="A4">
      <selection activeCell="E19" sqref="E19"/>
    </sheetView>
  </sheetViews>
  <sheetFormatPr defaultColWidth="9.140625" defaultRowHeight="15"/>
  <cols>
    <col min="1" max="1" width="4.421875" style="15" customWidth="1"/>
    <col min="2" max="2" width="4.7109375" style="15" hidden="1" customWidth="1"/>
    <col min="3" max="3" width="6.8515625" style="15" hidden="1" customWidth="1"/>
    <col min="4" max="4" width="17.28125" style="15" customWidth="1"/>
    <col min="5" max="5" width="10.7109375" style="15" customWidth="1"/>
    <col min="6" max="6" width="4.8515625" style="15" customWidth="1"/>
    <col min="7" max="7" width="28.28125" style="15" customWidth="1"/>
    <col min="8" max="8" width="9.28125" style="15" customWidth="1"/>
    <col min="9" max="9" width="15.7109375" style="15" customWidth="1"/>
    <col min="10" max="10" width="12.7109375" style="15" hidden="1" customWidth="1"/>
    <col min="11" max="11" width="25.00390625" style="15" customWidth="1"/>
    <col min="12" max="12" width="6.7109375" style="40" customWidth="1"/>
    <col min="13" max="13" width="9.8515625" style="41" customWidth="1"/>
    <col min="14" max="14" width="3.7109375" style="15" customWidth="1"/>
    <col min="15" max="15" width="6.8515625" style="40" customWidth="1"/>
    <col min="16" max="16" width="9.8515625" style="41" customWidth="1"/>
    <col min="17" max="17" width="3.7109375" style="15" customWidth="1"/>
    <col min="18" max="18" width="6.8515625" style="40" customWidth="1"/>
    <col min="19" max="19" width="9.57421875" style="41" customWidth="1"/>
    <col min="20" max="20" width="3.7109375" style="15" customWidth="1"/>
    <col min="21" max="22" width="4.8515625" style="15" customWidth="1"/>
    <col min="23" max="23" width="6.7109375" style="15" customWidth="1"/>
    <col min="24" max="24" width="6.7109375" style="15" hidden="1" customWidth="1"/>
    <col min="25" max="25" width="9.7109375" style="41" customWidth="1"/>
    <col min="26" max="26" width="7.421875" style="15" customWidth="1"/>
    <col min="27" max="16384" width="9.140625" style="15" customWidth="1"/>
  </cols>
  <sheetData>
    <row r="1" spans="1:25" s="38" customFormat="1" ht="7.5" customHeight="1" hidden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5"/>
      <c r="N1" s="36"/>
      <c r="O1" s="37"/>
      <c r="P1" s="35"/>
      <c r="Q1" s="36"/>
      <c r="R1" s="37"/>
      <c r="S1" s="35"/>
      <c r="T1" s="36"/>
      <c r="Y1" s="39"/>
    </row>
    <row r="2" spans="1:26" s="13" customFormat="1" ht="75.75" customHeight="1">
      <c r="A2" s="269" t="s">
        <v>209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13" customFormat="1" ht="15" customHeight="1">
      <c r="A3" s="270" t="s">
        <v>14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s="13" customFormat="1" ht="19.5" customHeight="1">
      <c r="A4" s="271" t="s">
        <v>15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13" customFormat="1" ht="18" customHeight="1">
      <c r="A5" s="272" t="s">
        <v>96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ht="27.75" customHeight="1">
      <c r="A6" s="273" t="s">
        <v>460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1:26" ht="18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3" s="13" customFormat="1" ht="12.75">
      <c r="A8" s="4" t="s">
        <v>454</v>
      </c>
      <c r="B8" s="17"/>
      <c r="C8" s="18"/>
      <c r="D8" s="18"/>
      <c r="E8" s="18"/>
      <c r="F8" s="18"/>
      <c r="G8" s="18"/>
      <c r="H8" s="18"/>
      <c r="I8" s="18"/>
      <c r="J8" s="18"/>
      <c r="K8" s="19"/>
      <c r="L8" s="20"/>
      <c r="V8" s="4" t="s">
        <v>383</v>
      </c>
      <c r="W8" s="4"/>
    </row>
    <row r="9" spans="1:26" s="22" customFormat="1" ht="19.5" customHeight="1">
      <c r="A9" s="266" t="s">
        <v>28</v>
      </c>
      <c r="B9" s="267" t="s">
        <v>2</v>
      </c>
      <c r="C9" s="264" t="s">
        <v>3</v>
      </c>
      <c r="D9" s="268" t="s">
        <v>16</v>
      </c>
      <c r="E9" s="268" t="s">
        <v>5</v>
      </c>
      <c r="F9" s="266" t="s">
        <v>6</v>
      </c>
      <c r="G9" s="268" t="s">
        <v>17</v>
      </c>
      <c r="H9" s="268" t="s">
        <v>5</v>
      </c>
      <c r="I9" s="268" t="s">
        <v>8</v>
      </c>
      <c r="J9" s="21"/>
      <c r="K9" s="268" t="s">
        <v>10</v>
      </c>
      <c r="L9" s="261" t="s">
        <v>101</v>
      </c>
      <c r="M9" s="261"/>
      <c r="N9" s="261"/>
      <c r="O9" s="261" t="s">
        <v>18</v>
      </c>
      <c r="P9" s="261"/>
      <c r="Q9" s="261"/>
      <c r="R9" s="261" t="s">
        <v>19</v>
      </c>
      <c r="S9" s="261"/>
      <c r="T9" s="261"/>
      <c r="U9" s="262" t="s">
        <v>20</v>
      </c>
      <c r="V9" s="264" t="s">
        <v>21</v>
      </c>
      <c r="W9" s="266" t="s">
        <v>22</v>
      </c>
      <c r="X9" s="267" t="s">
        <v>23</v>
      </c>
      <c r="Y9" s="259" t="s">
        <v>24</v>
      </c>
      <c r="Z9" s="259" t="s">
        <v>25</v>
      </c>
    </row>
    <row r="10" spans="1:26" s="22" customFormat="1" ht="39.75" customHeight="1">
      <c r="A10" s="266"/>
      <c r="B10" s="267"/>
      <c r="C10" s="265"/>
      <c r="D10" s="268"/>
      <c r="E10" s="268"/>
      <c r="F10" s="266"/>
      <c r="G10" s="268"/>
      <c r="H10" s="268"/>
      <c r="I10" s="268"/>
      <c r="J10" s="21"/>
      <c r="K10" s="268"/>
      <c r="L10" s="23" t="s">
        <v>26</v>
      </c>
      <c r="M10" s="24" t="s">
        <v>27</v>
      </c>
      <c r="N10" s="25" t="s">
        <v>28</v>
      </c>
      <c r="O10" s="23" t="s">
        <v>26</v>
      </c>
      <c r="P10" s="24" t="s">
        <v>27</v>
      </c>
      <c r="Q10" s="25" t="s">
        <v>28</v>
      </c>
      <c r="R10" s="23" t="s">
        <v>26</v>
      </c>
      <c r="S10" s="24" t="s">
        <v>27</v>
      </c>
      <c r="T10" s="25" t="s">
        <v>28</v>
      </c>
      <c r="U10" s="263"/>
      <c r="V10" s="265"/>
      <c r="W10" s="266"/>
      <c r="X10" s="267"/>
      <c r="Y10" s="259"/>
      <c r="Z10" s="259"/>
    </row>
    <row r="11" spans="1:26" s="22" customFormat="1" ht="30" customHeight="1">
      <c r="A11" s="276" t="s">
        <v>453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</row>
    <row r="12" spans="1:26" s="14" customFormat="1" ht="36.75" customHeight="1">
      <c r="A12" s="26">
        <v>1</v>
      </c>
      <c r="B12" s="27"/>
      <c r="C12" s="225" t="s">
        <v>431</v>
      </c>
      <c r="D12" s="98" t="s">
        <v>160</v>
      </c>
      <c r="E12" s="191" t="s">
        <v>161</v>
      </c>
      <c r="F12" s="190" t="s">
        <v>32</v>
      </c>
      <c r="G12" s="135" t="s">
        <v>274</v>
      </c>
      <c r="H12" s="139" t="s">
        <v>275</v>
      </c>
      <c r="I12" s="140" t="s">
        <v>276</v>
      </c>
      <c r="J12" s="100" t="s">
        <v>164</v>
      </c>
      <c r="K12" s="57" t="s">
        <v>183</v>
      </c>
      <c r="L12" s="49">
        <v>176</v>
      </c>
      <c r="M12" s="42">
        <f aca="true" t="shared" si="0" ref="M12:M21">L12/2.6</f>
        <v>67.6923076923077</v>
      </c>
      <c r="N12" s="50">
        <f aca="true" t="shared" si="1" ref="N12:N21">RANK(M12,M$12:M$21,0)</f>
        <v>1</v>
      </c>
      <c r="O12" s="49">
        <v>169.5</v>
      </c>
      <c r="P12" s="42">
        <f aca="true" t="shared" si="2" ref="P12:P21">O12/2.6</f>
        <v>65.1923076923077</v>
      </c>
      <c r="Q12" s="50">
        <f aca="true" t="shared" si="3" ref="Q12:Q21">RANK(P12,P$12:P$21,0)</f>
        <v>2</v>
      </c>
      <c r="R12" s="49">
        <v>175.5</v>
      </c>
      <c r="S12" s="42">
        <f aca="true" t="shared" si="4" ref="S12:S21">R12/2.6</f>
        <v>67.5</v>
      </c>
      <c r="T12" s="50">
        <f aca="true" t="shared" si="5" ref="T12:T21">RANK(S12,S$12:S$21,0)</f>
        <v>1</v>
      </c>
      <c r="U12" s="50"/>
      <c r="V12" s="50"/>
      <c r="W12" s="49">
        <f aca="true" t="shared" si="6" ref="W12:W21">L12+O12+R12</f>
        <v>521</v>
      </c>
      <c r="X12" s="51"/>
      <c r="Y12" s="42">
        <f>ROUND(SUM(M12,P12,S12)/3,3)-IF($U12=1,0.5,IF($U12=2,1.5,0))</f>
        <v>66.795</v>
      </c>
      <c r="Z12" s="52" t="s">
        <v>100</v>
      </c>
    </row>
    <row r="13" spans="1:26" s="14" customFormat="1" ht="36.75" customHeight="1">
      <c r="A13" s="26">
        <v>2</v>
      </c>
      <c r="B13" s="27"/>
      <c r="C13" s="228" t="s">
        <v>431</v>
      </c>
      <c r="D13" s="236" t="s">
        <v>284</v>
      </c>
      <c r="E13" s="237" t="s">
        <v>379</v>
      </c>
      <c r="F13" s="190" t="s">
        <v>32</v>
      </c>
      <c r="G13" s="189" t="s">
        <v>279</v>
      </c>
      <c r="H13" s="238" t="s">
        <v>280</v>
      </c>
      <c r="I13" s="239" t="s">
        <v>281</v>
      </c>
      <c r="J13" s="194" t="s">
        <v>282</v>
      </c>
      <c r="K13" s="112" t="s">
        <v>283</v>
      </c>
      <c r="L13" s="49">
        <v>167</v>
      </c>
      <c r="M13" s="42">
        <f t="shared" si="0"/>
        <v>64.23076923076923</v>
      </c>
      <c r="N13" s="50">
        <f t="shared" si="1"/>
        <v>2</v>
      </c>
      <c r="O13" s="49">
        <v>172</v>
      </c>
      <c r="P13" s="42">
        <f t="shared" si="2"/>
        <v>66.15384615384615</v>
      </c>
      <c r="Q13" s="50">
        <f t="shared" si="3"/>
        <v>1</v>
      </c>
      <c r="R13" s="49">
        <v>166.5</v>
      </c>
      <c r="S13" s="42">
        <f t="shared" si="4"/>
        <v>64.03846153846153</v>
      </c>
      <c r="T13" s="50">
        <f t="shared" si="5"/>
        <v>3</v>
      </c>
      <c r="U13" s="50"/>
      <c r="V13" s="50"/>
      <c r="W13" s="49">
        <f t="shared" si="6"/>
        <v>505.5</v>
      </c>
      <c r="X13" s="49"/>
      <c r="Y13" s="42">
        <f>ROUND(SUM(M13,P13,S13)/3,3)-IF($U13=1,0.5,IF($U13=2,1.5,0))</f>
        <v>64.808</v>
      </c>
      <c r="Z13" s="52" t="s">
        <v>100</v>
      </c>
    </row>
    <row r="14" spans="1:26" s="14" customFormat="1" ht="36.75" customHeight="1">
      <c r="A14" s="26">
        <v>3</v>
      </c>
      <c r="B14" s="27"/>
      <c r="C14" s="228" t="s">
        <v>431</v>
      </c>
      <c r="D14" s="47" t="s">
        <v>155</v>
      </c>
      <c r="E14" s="175" t="s">
        <v>156</v>
      </c>
      <c r="F14" s="176">
        <v>2</v>
      </c>
      <c r="G14" s="200" t="s">
        <v>157</v>
      </c>
      <c r="H14" s="97" t="s">
        <v>158</v>
      </c>
      <c r="I14" s="177" t="s">
        <v>144</v>
      </c>
      <c r="J14" s="201" t="s">
        <v>34</v>
      </c>
      <c r="K14" s="186" t="s">
        <v>145</v>
      </c>
      <c r="L14" s="49">
        <v>167</v>
      </c>
      <c r="M14" s="42">
        <f t="shared" si="0"/>
        <v>64.23076923076923</v>
      </c>
      <c r="N14" s="50">
        <f t="shared" si="1"/>
        <v>2</v>
      </c>
      <c r="O14" s="49">
        <v>163</v>
      </c>
      <c r="P14" s="42">
        <f t="shared" si="2"/>
        <v>62.69230769230769</v>
      </c>
      <c r="Q14" s="50">
        <f t="shared" si="3"/>
        <v>4</v>
      </c>
      <c r="R14" s="49">
        <v>165</v>
      </c>
      <c r="S14" s="42">
        <f t="shared" si="4"/>
        <v>63.46153846153846</v>
      </c>
      <c r="T14" s="50">
        <f t="shared" si="5"/>
        <v>4</v>
      </c>
      <c r="U14" s="50"/>
      <c r="V14" s="50"/>
      <c r="W14" s="49">
        <f t="shared" si="6"/>
        <v>495</v>
      </c>
      <c r="X14" s="49"/>
      <c r="Y14" s="42">
        <f>ROUND(SUM(M14,P14,S14)/3,3)-IF($U14=1,0.5,IF($U14=2,1.5,0))</f>
        <v>63.462</v>
      </c>
      <c r="Z14" s="52" t="s">
        <v>100</v>
      </c>
    </row>
    <row r="15" spans="1:26" s="14" customFormat="1" ht="36.75" customHeight="1">
      <c r="A15" s="26">
        <v>4</v>
      </c>
      <c r="B15" s="27"/>
      <c r="C15" s="228" t="s">
        <v>431</v>
      </c>
      <c r="D15" s="213" t="s">
        <v>434</v>
      </c>
      <c r="E15" s="3" t="s">
        <v>435</v>
      </c>
      <c r="F15" s="210">
        <v>1</v>
      </c>
      <c r="G15" s="227" t="s">
        <v>436</v>
      </c>
      <c r="H15" s="181" t="s">
        <v>437</v>
      </c>
      <c r="I15" s="208" t="s">
        <v>144</v>
      </c>
      <c r="J15" s="208" t="s">
        <v>267</v>
      </c>
      <c r="K15" s="181" t="s">
        <v>180</v>
      </c>
      <c r="L15" s="49">
        <v>165</v>
      </c>
      <c r="M15" s="42">
        <f t="shared" si="0"/>
        <v>63.46153846153846</v>
      </c>
      <c r="N15" s="50">
        <f t="shared" si="1"/>
        <v>4</v>
      </c>
      <c r="O15" s="49">
        <v>163.5</v>
      </c>
      <c r="P15" s="42">
        <f t="shared" si="2"/>
        <v>62.88461538461538</v>
      </c>
      <c r="Q15" s="50">
        <f t="shared" si="3"/>
        <v>3</v>
      </c>
      <c r="R15" s="49">
        <v>159.5</v>
      </c>
      <c r="S15" s="42">
        <f t="shared" si="4"/>
        <v>61.34615384615385</v>
      </c>
      <c r="T15" s="50">
        <f t="shared" si="5"/>
        <v>8</v>
      </c>
      <c r="U15" s="50"/>
      <c r="V15" s="50"/>
      <c r="W15" s="49">
        <f t="shared" si="6"/>
        <v>488</v>
      </c>
      <c r="X15" s="49"/>
      <c r="Y15" s="42">
        <f>ROUND(SUM(M15,P15,S15)/3,3)-IF($U15=1,0.5,IF($U15=2,1.5,0))</f>
        <v>62.564</v>
      </c>
      <c r="Z15" s="52" t="s">
        <v>100</v>
      </c>
    </row>
    <row r="16" spans="1:26" s="14" customFormat="1" ht="36.75" customHeight="1">
      <c r="A16" s="26">
        <v>5</v>
      </c>
      <c r="B16" s="27"/>
      <c r="C16" s="225" t="s">
        <v>431</v>
      </c>
      <c r="D16" s="213" t="s">
        <v>455</v>
      </c>
      <c r="E16" s="3" t="s">
        <v>141</v>
      </c>
      <c r="F16" s="221" t="s">
        <v>30</v>
      </c>
      <c r="G16" s="195" t="s">
        <v>421</v>
      </c>
      <c r="H16" s="222" t="s">
        <v>104</v>
      </c>
      <c r="I16" s="223" t="s">
        <v>144</v>
      </c>
      <c r="J16" s="224" t="s">
        <v>34</v>
      </c>
      <c r="K16" s="198" t="s">
        <v>180</v>
      </c>
      <c r="L16" s="49">
        <v>164</v>
      </c>
      <c r="M16" s="42">
        <f t="shared" si="0"/>
        <v>63.07692307692307</v>
      </c>
      <c r="N16" s="50">
        <f t="shared" si="1"/>
        <v>6</v>
      </c>
      <c r="O16" s="49">
        <v>158</v>
      </c>
      <c r="P16" s="42">
        <f t="shared" si="2"/>
        <v>60.76923076923077</v>
      </c>
      <c r="Q16" s="50">
        <f t="shared" si="3"/>
        <v>7</v>
      </c>
      <c r="R16" s="49">
        <v>165</v>
      </c>
      <c r="S16" s="42">
        <f t="shared" si="4"/>
        <v>63.46153846153846</v>
      </c>
      <c r="T16" s="50">
        <f t="shared" si="5"/>
        <v>4</v>
      </c>
      <c r="U16" s="50"/>
      <c r="V16" s="50"/>
      <c r="W16" s="49">
        <f t="shared" si="6"/>
        <v>487</v>
      </c>
      <c r="X16" s="49"/>
      <c r="Y16" s="42">
        <f>ROUND(SUM(M16,P16,S16)/3,3)</f>
        <v>62.436</v>
      </c>
      <c r="Z16" s="52" t="s">
        <v>100</v>
      </c>
    </row>
    <row r="17" spans="1:26" s="14" customFormat="1" ht="36.75" customHeight="1">
      <c r="A17" s="26">
        <v>6</v>
      </c>
      <c r="B17" s="27"/>
      <c r="C17" s="225" t="s">
        <v>431</v>
      </c>
      <c r="D17" s="47" t="s">
        <v>107</v>
      </c>
      <c r="E17" s="175" t="s">
        <v>110</v>
      </c>
      <c r="F17" s="48" t="s">
        <v>32</v>
      </c>
      <c r="G17" s="240" t="s">
        <v>456</v>
      </c>
      <c r="H17" s="146" t="s">
        <v>303</v>
      </c>
      <c r="I17" s="194" t="s">
        <v>302</v>
      </c>
      <c r="J17" s="194" t="s">
        <v>31</v>
      </c>
      <c r="K17" s="66" t="s">
        <v>181</v>
      </c>
      <c r="L17" s="49">
        <v>158</v>
      </c>
      <c r="M17" s="42">
        <f t="shared" si="0"/>
        <v>60.76923076923077</v>
      </c>
      <c r="N17" s="50">
        <f t="shared" si="1"/>
        <v>10</v>
      </c>
      <c r="O17" s="49">
        <v>160</v>
      </c>
      <c r="P17" s="42">
        <f t="shared" si="2"/>
        <v>61.53846153846153</v>
      </c>
      <c r="Q17" s="50">
        <f t="shared" si="3"/>
        <v>5</v>
      </c>
      <c r="R17" s="49">
        <v>168.5</v>
      </c>
      <c r="S17" s="42">
        <f t="shared" si="4"/>
        <v>64.8076923076923</v>
      </c>
      <c r="T17" s="50">
        <f t="shared" si="5"/>
        <v>2</v>
      </c>
      <c r="U17" s="50"/>
      <c r="V17" s="50"/>
      <c r="W17" s="49">
        <f t="shared" si="6"/>
        <v>486.5</v>
      </c>
      <c r="X17" s="49"/>
      <c r="Y17" s="42">
        <f>ROUND(SUM(M17,P17,S17)/3,3)-IF($U17=1,0.5,IF($U17=2,1.5,0))</f>
        <v>62.372</v>
      </c>
      <c r="Z17" s="52" t="s">
        <v>100</v>
      </c>
    </row>
    <row r="18" spans="1:26" s="14" customFormat="1" ht="36.75" customHeight="1">
      <c r="A18" s="26">
        <v>7</v>
      </c>
      <c r="B18" s="27"/>
      <c r="C18" s="225" t="s">
        <v>431</v>
      </c>
      <c r="D18" s="213" t="s">
        <v>473</v>
      </c>
      <c r="E18" s="214" t="s">
        <v>426</v>
      </c>
      <c r="F18" s="215" t="s">
        <v>30</v>
      </c>
      <c r="G18" s="204" t="s">
        <v>412</v>
      </c>
      <c r="H18" s="180" t="s">
        <v>413</v>
      </c>
      <c r="I18" s="181" t="s">
        <v>266</v>
      </c>
      <c r="J18" s="216" t="s">
        <v>34</v>
      </c>
      <c r="K18" s="181" t="s">
        <v>180</v>
      </c>
      <c r="L18" s="49">
        <v>163.5</v>
      </c>
      <c r="M18" s="42">
        <f t="shared" si="0"/>
        <v>62.88461538461538</v>
      </c>
      <c r="N18" s="50">
        <f t="shared" si="1"/>
        <v>8</v>
      </c>
      <c r="O18" s="49">
        <v>155</v>
      </c>
      <c r="P18" s="42">
        <f t="shared" si="2"/>
        <v>59.61538461538461</v>
      </c>
      <c r="Q18" s="50">
        <f t="shared" si="3"/>
        <v>8</v>
      </c>
      <c r="R18" s="49">
        <v>164</v>
      </c>
      <c r="S18" s="42">
        <f t="shared" si="4"/>
        <v>63.07692307692307</v>
      </c>
      <c r="T18" s="50">
        <f t="shared" si="5"/>
        <v>6</v>
      </c>
      <c r="U18" s="50"/>
      <c r="V18" s="50"/>
      <c r="W18" s="49">
        <f t="shared" si="6"/>
        <v>482.5</v>
      </c>
      <c r="X18" s="49"/>
      <c r="Y18" s="42">
        <f>ROUND(SUM(M18,P18,S18)/3,3)-IF($U18=1,0.5,IF($U18=2,1.5,0))</f>
        <v>61.859</v>
      </c>
      <c r="Z18" s="52" t="s">
        <v>100</v>
      </c>
    </row>
    <row r="19" spans="1:26" s="14" customFormat="1" ht="36.75" customHeight="1">
      <c r="A19" s="26">
        <v>8</v>
      </c>
      <c r="B19" s="27"/>
      <c r="C19" s="225" t="s">
        <v>431</v>
      </c>
      <c r="D19" s="47" t="s">
        <v>459</v>
      </c>
      <c r="E19" s="175" t="s">
        <v>472</v>
      </c>
      <c r="F19" s="48" t="s">
        <v>32</v>
      </c>
      <c r="G19" s="240" t="s">
        <v>457</v>
      </c>
      <c r="H19" s="146" t="s">
        <v>342</v>
      </c>
      <c r="I19" s="194" t="s">
        <v>302</v>
      </c>
      <c r="J19" s="194" t="s">
        <v>109</v>
      </c>
      <c r="K19" s="66" t="s">
        <v>181</v>
      </c>
      <c r="L19" s="49">
        <v>164.5</v>
      </c>
      <c r="M19" s="42">
        <f t="shared" si="0"/>
        <v>63.26923076923077</v>
      </c>
      <c r="N19" s="50">
        <f t="shared" si="1"/>
        <v>5</v>
      </c>
      <c r="O19" s="49">
        <v>159</v>
      </c>
      <c r="P19" s="42">
        <f t="shared" si="2"/>
        <v>61.15384615384615</v>
      </c>
      <c r="Q19" s="50">
        <f t="shared" si="3"/>
        <v>6</v>
      </c>
      <c r="R19" s="49">
        <v>159</v>
      </c>
      <c r="S19" s="42">
        <f t="shared" si="4"/>
        <v>61.15384615384615</v>
      </c>
      <c r="T19" s="50">
        <f t="shared" si="5"/>
        <v>9</v>
      </c>
      <c r="U19" s="50"/>
      <c r="V19" s="50"/>
      <c r="W19" s="49">
        <f t="shared" si="6"/>
        <v>482.5</v>
      </c>
      <c r="X19" s="49"/>
      <c r="Y19" s="42">
        <f>ROUND(SUM(M19,P19,S19)/3,3)-IF($U19=1,0.5,IF($U19=2,1.5,0))</f>
        <v>61.859</v>
      </c>
      <c r="Z19" s="52" t="s">
        <v>100</v>
      </c>
    </row>
    <row r="20" spans="1:26" s="14" customFormat="1" ht="36.75" customHeight="1">
      <c r="A20" s="26">
        <v>9</v>
      </c>
      <c r="B20" s="27"/>
      <c r="C20" s="225" t="s">
        <v>431</v>
      </c>
      <c r="D20" s="213" t="s">
        <v>150</v>
      </c>
      <c r="E20" s="217" t="s">
        <v>151</v>
      </c>
      <c r="F20" s="179" t="s">
        <v>35</v>
      </c>
      <c r="G20" s="218" t="s">
        <v>414</v>
      </c>
      <c r="H20" s="142" t="s">
        <v>152</v>
      </c>
      <c r="I20" s="219" t="s">
        <v>144</v>
      </c>
      <c r="J20" s="216" t="s">
        <v>34</v>
      </c>
      <c r="K20" s="181" t="s">
        <v>180</v>
      </c>
      <c r="L20" s="49">
        <v>164</v>
      </c>
      <c r="M20" s="42">
        <f t="shared" si="0"/>
        <v>63.07692307692307</v>
      </c>
      <c r="N20" s="50">
        <f t="shared" si="1"/>
        <v>6</v>
      </c>
      <c r="O20" s="49">
        <v>154.5</v>
      </c>
      <c r="P20" s="42">
        <f t="shared" si="2"/>
        <v>59.42307692307692</v>
      </c>
      <c r="Q20" s="50">
        <f t="shared" si="3"/>
        <v>9</v>
      </c>
      <c r="R20" s="49">
        <v>160</v>
      </c>
      <c r="S20" s="42">
        <f t="shared" si="4"/>
        <v>61.53846153846153</v>
      </c>
      <c r="T20" s="50">
        <f t="shared" si="5"/>
        <v>7</v>
      </c>
      <c r="U20" s="50"/>
      <c r="V20" s="50"/>
      <c r="W20" s="49">
        <f t="shared" si="6"/>
        <v>478.5</v>
      </c>
      <c r="X20" s="49"/>
      <c r="Y20" s="42">
        <f>ROUND(SUM(M20,P20,S20)/3,3)-IF($U20=1,0.5,IF($U20=2,1.5,0))</f>
        <v>61.346</v>
      </c>
      <c r="Z20" s="52" t="s">
        <v>100</v>
      </c>
    </row>
    <row r="21" spans="1:26" s="14" customFormat="1" ht="36.75" customHeight="1">
      <c r="A21" s="26">
        <v>10</v>
      </c>
      <c r="B21" s="27"/>
      <c r="C21" s="228" t="s">
        <v>431</v>
      </c>
      <c r="D21" s="106" t="s">
        <v>248</v>
      </c>
      <c r="E21" s="90" t="s">
        <v>251</v>
      </c>
      <c r="F21" s="88" t="s">
        <v>32</v>
      </c>
      <c r="G21" s="104" t="s">
        <v>249</v>
      </c>
      <c r="H21" s="232" t="s">
        <v>458</v>
      </c>
      <c r="I21" s="89" t="s">
        <v>236</v>
      </c>
      <c r="J21" s="87" t="s">
        <v>250</v>
      </c>
      <c r="K21" s="233" t="s">
        <v>238</v>
      </c>
      <c r="L21" s="49">
        <v>159.5</v>
      </c>
      <c r="M21" s="42">
        <f t="shared" si="0"/>
        <v>61.34615384615385</v>
      </c>
      <c r="N21" s="50">
        <f t="shared" si="1"/>
        <v>9</v>
      </c>
      <c r="O21" s="49">
        <v>148.5</v>
      </c>
      <c r="P21" s="42">
        <f t="shared" si="2"/>
        <v>57.11538461538461</v>
      </c>
      <c r="Q21" s="50">
        <f t="shared" si="3"/>
        <v>10</v>
      </c>
      <c r="R21" s="49">
        <v>155</v>
      </c>
      <c r="S21" s="42">
        <f t="shared" si="4"/>
        <v>59.61538461538461</v>
      </c>
      <c r="T21" s="50">
        <f t="shared" si="5"/>
        <v>10</v>
      </c>
      <c r="U21" s="50">
        <v>2</v>
      </c>
      <c r="V21" s="50"/>
      <c r="W21" s="49">
        <f t="shared" si="6"/>
        <v>463</v>
      </c>
      <c r="X21" s="49"/>
      <c r="Y21" s="42">
        <f>ROUND(SUM(M21,P21,S21)/3,3)-IF($U21=1,0.5,IF($U21=2,1.5,0))</f>
        <v>57.859</v>
      </c>
      <c r="Z21" s="52" t="s">
        <v>100</v>
      </c>
    </row>
    <row r="22" spans="11:13" ht="21" customHeight="1">
      <c r="K22" s="28"/>
      <c r="L22" s="29"/>
      <c r="M22" s="28"/>
    </row>
    <row r="23" spans="1:25" ht="42" customHeight="1">
      <c r="A23" s="1"/>
      <c r="B23" s="1"/>
      <c r="C23" s="1"/>
      <c r="D23" s="1" t="s">
        <v>12</v>
      </c>
      <c r="E23" s="1"/>
      <c r="F23" s="1"/>
      <c r="G23" s="1"/>
      <c r="H23" s="1"/>
      <c r="I23" s="1" t="s">
        <v>382</v>
      </c>
      <c r="J23" s="1"/>
      <c r="K23" s="28"/>
      <c r="L23" s="29"/>
      <c r="M23" s="28"/>
      <c r="N23" s="1"/>
      <c r="O23" s="30"/>
      <c r="P23" s="31"/>
      <c r="Q23" s="1"/>
      <c r="R23" s="30"/>
      <c r="S23" s="31"/>
      <c r="T23" s="1"/>
      <c r="U23" s="1"/>
      <c r="V23" s="1"/>
      <c r="W23" s="1"/>
      <c r="X23" s="1"/>
      <c r="Y23" s="31"/>
    </row>
    <row r="24" spans="1:25" ht="42" customHeight="1">
      <c r="A24" s="1"/>
      <c r="B24" s="1"/>
      <c r="C24" s="1"/>
      <c r="D24" s="1" t="s">
        <v>13</v>
      </c>
      <c r="E24" s="1"/>
      <c r="F24" s="1"/>
      <c r="G24" s="1"/>
      <c r="H24" s="1"/>
      <c r="I24" s="1" t="s">
        <v>381</v>
      </c>
      <c r="J24" s="1"/>
      <c r="K24" s="28"/>
      <c r="L24" s="29"/>
      <c r="M24" s="32"/>
      <c r="O24" s="30"/>
      <c r="P24" s="31"/>
      <c r="Q24" s="1"/>
      <c r="R24" s="30"/>
      <c r="S24" s="31"/>
      <c r="T24" s="1"/>
      <c r="U24" s="1"/>
      <c r="V24" s="1"/>
      <c r="W24" s="1"/>
      <c r="X24" s="1"/>
      <c r="Y24" s="31"/>
    </row>
    <row r="25" spans="11:13" ht="12.75">
      <c r="K25" s="28"/>
      <c r="L25" s="29"/>
      <c r="M25" s="28"/>
    </row>
  </sheetData>
  <sheetProtection/>
  <protectedRanges>
    <protectedRange sqref="J19" name="Диапазон1_3_1_1_1_1_1_4_6_1_1"/>
    <protectedRange sqref="K16" name="Диапазон1_3_1_1_3_11_1_1_3_1_3_1_1_1_1_4_2_2_2_2_1_1"/>
  </protectedRanges>
  <mergeCells count="25">
    <mergeCell ref="A9:A10"/>
    <mergeCell ref="B9:B10"/>
    <mergeCell ref="C9:C10"/>
    <mergeCell ref="D9:D10"/>
    <mergeCell ref="E9:E10"/>
    <mergeCell ref="G9:G10"/>
    <mergeCell ref="H9:H10"/>
    <mergeCell ref="I9:I10"/>
    <mergeCell ref="K9:K10"/>
    <mergeCell ref="L9:N9"/>
    <mergeCell ref="A2:Z2"/>
    <mergeCell ref="A3:Z3"/>
    <mergeCell ref="A4:Z4"/>
    <mergeCell ref="A5:Z5"/>
    <mergeCell ref="A6:Z6"/>
    <mergeCell ref="Y9:Y10"/>
    <mergeCell ref="Z9:Z10"/>
    <mergeCell ref="A11:Z11"/>
    <mergeCell ref="O9:Q9"/>
    <mergeCell ref="R9:T9"/>
    <mergeCell ref="U9:U10"/>
    <mergeCell ref="V9:V10"/>
    <mergeCell ref="W9:W10"/>
    <mergeCell ref="X9:X10"/>
    <mergeCell ref="F9:F10"/>
  </mergeCells>
  <printOptions/>
  <pageMargins left="0" right="0" top="0" bottom="0" header="0.31496062992125984" footer="0.31496062992125984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ASUS</cp:lastModifiedBy>
  <cp:lastPrinted>2019-07-06T16:37:44Z</cp:lastPrinted>
  <dcterms:created xsi:type="dcterms:W3CDTF">2017-04-06T18:59:51Z</dcterms:created>
  <dcterms:modified xsi:type="dcterms:W3CDTF">2019-07-06T19:07:17Z</dcterms:modified>
  <cp:category/>
  <cp:version/>
  <cp:contentType/>
  <cp:contentStatus/>
</cp:coreProperties>
</file>