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firstSheet="6" activeTab="17"/>
  </bookViews>
  <sheets>
    <sheet name="МЛ" sheetId="1" r:id="rId1"/>
    <sheet name="МП" sheetId="2" r:id="rId2"/>
    <sheet name="МП фин" sheetId="3" r:id="rId3"/>
    <sheet name="ППЮ Юн" sheetId="4" r:id="rId4"/>
    <sheet name="ППЮ Юн фин" sheetId="5" r:id="rId5"/>
    <sheet name="ППЮн ОК" sheetId="6" r:id="rId6"/>
    <sheet name="выбор" sheetId="7" r:id="rId7"/>
    <sheet name="ППд В д этап" sheetId="8" r:id="rId8"/>
    <sheet name="ППд В д фин" sheetId="9" r:id="rId9"/>
    <sheet name="ППд В мл" sheetId="10" r:id="rId10"/>
    <sheet name="ППд В мл фин" sheetId="11" r:id="rId11"/>
    <sheet name="ППд В ок" sheetId="12" r:id="rId12"/>
    <sheet name="ППд В ок фин" sheetId="13" r:id="rId13"/>
    <sheet name="Test D д" sheetId="14" r:id="rId14"/>
    <sheet name="Test D д фин" sheetId="15" r:id="rId15"/>
    <sheet name="Test D ок" sheetId="16" r:id="rId16"/>
    <sheet name="Test D ок фин" sheetId="17" r:id="rId17"/>
    <sheet name="Состав ГСК" sheetId="18" r:id="rId18"/>
  </sheets>
  <externalReferences>
    <externalReference r:id="rId21"/>
    <externalReference r:id="rId22"/>
  </externalReferences>
  <definedNames>
    <definedName name="_xlnm._FilterDatabase" localSheetId="0" hidden="1">'МЛ'!$A$5:$L$49</definedName>
    <definedName name="Excel_BuiltIn_Print_Area" localSheetId="14">(#REF!,#REF!)</definedName>
    <definedName name="Excel_BuiltIn_Print_Area" localSheetId="15">(#REF!,#REF!)</definedName>
    <definedName name="Excel_BuiltIn_Print_Area" localSheetId="0">(#REF!,#REF!)</definedName>
    <definedName name="Excel_BuiltIn_Print_Area" localSheetId="2">(#REF!,#REF!)</definedName>
    <definedName name="Excel_BuiltIn_Print_Area" localSheetId="11">(#REF!,#REF!)</definedName>
    <definedName name="Excel_BuiltIn_Print_Area" localSheetId="4">(#REF!,#REF!)</definedName>
    <definedName name="Excel_BuiltIn_Print_Area" localSheetId="17">(#REF!,#REF!)</definedName>
    <definedName name="Excel_BuiltIn_Print_Area">(#REF!,#REF!)</definedName>
    <definedName name="Excel_BuiltIn_Print_Area_1" localSheetId="14">#REF!</definedName>
    <definedName name="Excel_BuiltIn_Print_Area_1" localSheetId="15">#REF!</definedName>
    <definedName name="Excel_BuiltIn_Print_Area_1" localSheetId="0">#REF!</definedName>
    <definedName name="Excel_BuiltIn_Print_Area_1" localSheetId="2">#REF!</definedName>
    <definedName name="Excel_BuiltIn_Print_Area_1" localSheetId="11">#REF!</definedName>
    <definedName name="Excel_BuiltIn_Print_Area_1" localSheetId="4">#REF!</definedName>
    <definedName name="Excel_BuiltIn_Print_Area_1" localSheetId="17">#REF!</definedName>
    <definedName name="Excel_BuiltIn_Print_Area_1">#REF!</definedName>
    <definedName name="Excel_BuiltIn_Print_Area_1_1" localSheetId="14">#REF!</definedName>
    <definedName name="Excel_BuiltIn_Print_Area_1_1" localSheetId="15">#REF!</definedName>
    <definedName name="Excel_BuiltIn_Print_Area_1_1" localSheetId="0">#REF!</definedName>
    <definedName name="Excel_BuiltIn_Print_Area_1_1" localSheetId="2">#REF!</definedName>
    <definedName name="Excel_BuiltIn_Print_Area_1_1" localSheetId="11">#REF!</definedName>
    <definedName name="Excel_BuiltIn_Print_Area_1_1" localSheetId="4">#REF!</definedName>
    <definedName name="Excel_BuiltIn_Print_Area_1_1" localSheetId="17">#REF!</definedName>
    <definedName name="Excel_BuiltIn_Print_Area_1_1">#REF!</definedName>
    <definedName name="Excel_BuiltIn_Print_Area_1_1_1" localSheetId="14">#REF!</definedName>
    <definedName name="Excel_BuiltIn_Print_Area_1_1_1" localSheetId="15">#REF!</definedName>
    <definedName name="Excel_BuiltIn_Print_Area_1_1_1" localSheetId="0">#REF!</definedName>
    <definedName name="Excel_BuiltIn_Print_Area_1_1_1" localSheetId="2">#REF!</definedName>
    <definedName name="Excel_BuiltIn_Print_Area_1_1_1" localSheetId="11">#REF!</definedName>
    <definedName name="Excel_BuiltIn_Print_Area_1_1_1" localSheetId="4">#REF!</definedName>
    <definedName name="Excel_BuiltIn_Print_Area_1_1_1" localSheetId="17">#REF!</definedName>
    <definedName name="Excel_BuiltIn_Print_Area_1_1_1">#REF!</definedName>
    <definedName name="Excel_BuiltIn_Print_Area_1_1_1_1" localSheetId="14">#REF!</definedName>
    <definedName name="Excel_BuiltIn_Print_Area_1_1_1_1" localSheetId="15">#REF!</definedName>
    <definedName name="Excel_BuiltIn_Print_Area_1_1_1_1" localSheetId="0">#REF!</definedName>
    <definedName name="Excel_BuiltIn_Print_Area_1_1_1_1" localSheetId="2">#REF!</definedName>
    <definedName name="Excel_BuiltIn_Print_Area_1_1_1_1" localSheetId="11">#REF!</definedName>
    <definedName name="Excel_BuiltIn_Print_Area_1_1_1_1" localSheetId="4">#REF!</definedName>
    <definedName name="Excel_BuiltIn_Print_Area_1_1_1_1" localSheetId="17">#REF!</definedName>
    <definedName name="Excel_BuiltIn_Print_Area_1_1_1_1">#REF!</definedName>
    <definedName name="Excel_BuiltIn_Print_Area_1_1_1_1_1">#REF!</definedName>
    <definedName name="Excel_BuiltIn_Print_Area_1_1_1_1_1_1" localSheetId="14">#REF!</definedName>
    <definedName name="Excel_BuiltIn_Print_Area_1_1_1_1_1_1" localSheetId="15">#REF!</definedName>
    <definedName name="Excel_BuiltIn_Print_Area_1_1_1_1_1_1" localSheetId="0">#REF!</definedName>
    <definedName name="Excel_BuiltIn_Print_Area_1_1_1_1_1_1" localSheetId="2">#REF!</definedName>
    <definedName name="Excel_BuiltIn_Print_Area_1_1_1_1_1_1" localSheetId="11">#REF!</definedName>
    <definedName name="Excel_BuiltIn_Print_Area_1_1_1_1_1_1" localSheetId="4">#REF!</definedName>
    <definedName name="Excel_BuiltIn_Print_Area_1_1_1_1_1_1" localSheetId="17">#REF!</definedName>
    <definedName name="Excel_BuiltIn_Print_Area_1_1_1_1_1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2" localSheetId="14">#REF!</definedName>
    <definedName name="Excel_BuiltIn_Print_Area_2" localSheetId="15">#REF!</definedName>
    <definedName name="Excel_BuiltIn_Print_Area_2" localSheetId="0">#REF!</definedName>
    <definedName name="Excel_BuiltIn_Print_Area_2" localSheetId="2">#REF!</definedName>
    <definedName name="Excel_BuiltIn_Print_Area_2" localSheetId="11">#REF!</definedName>
    <definedName name="Excel_BuiltIn_Print_Area_2" localSheetId="4">#REF!</definedName>
    <definedName name="Excel_BuiltIn_Print_Area_2" localSheetId="17">#REF!</definedName>
    <definedName name="Excel_BuiltIn_Print_Area_2">#REF!</definedName>
    <definedName name="Excel_BuiltIn_Print_Area_2_1" localSheetId="14">#REF!</definedName>
    <definedName name="Excel_BuiltIn_Print_Area_2_1" localSheetId="15">#REF!</definedName>
    <definedName name="Excel_BuiltIn_Print_Area_2_1" localSheetId="0">#REF!</definedName>
    <definedName name="Excel_BuiltIn_Print_Area_2_1" localSheetId="2">#REF!</definedName>
    <definedName name="Excel_BuiltIn_Print_Area_2_1" localSheetId="11">#REF!</definedName>
    <definedName name="Excel_BuiltIn_Print_Area_2_1" localSheetId="4">#REF!</definedName>
    <definedName name="Excel_BuiltIn_Print_Area_2_1" localSheetId="17">#REF!</definedName>
    <definedName name="Excel_BuiltIn_Print_Area_2_1">#REF!</definedName>
    <definedName name="Excel_BuiltIn_Print_Area_2_1_1" localSheetId="14">#REF!</definedName>
    <definedName name="Excel_BuiltIn_Print_Area_2_1_1" localSheetId="15">#REF!</definedName>
    <definedName name="Excel_BuiltIn_Print_Area_2_1_1" localSheetId="0">#REF!</definedName>
    <definedName name="Excel_BuiltIn_Print_Area_2_1_1" localSheetId="2">#REF!</definedName>
    <definedName name="Excel_BuiltIn_Print_Area_2_1_1" localSheetId="11">#REF!</definedName>
    <definedName name="Excel_BuiltIn_Print_Area_2_1_1" localSheetId="4">#REF!</definedName>
    <definedName name="Excel_BuiltIn_Print_Area_2_1_1" localSheetId="17">#REF!</definedName>
    <definedName name="Excel_BuiltIn_Print_Area_2_1_1">#REF!</definedName>
    <definedName name="Excel_BuiltIn_Print_Area_3" localSheetId="14">#REF!</definedName>
    <definedName name="Excel_BuiltIn_Print_Area_3" localSheetId="15">#REF!</definedName>
    <definedName name="Excel_BuiltIn_Print_Area_3" localSheetId="0">#REF!</definedName>
    <definedName name="Excel_BuiltIn_Print_Area_3" localSheetId="2">#REF!</definedName>
    <definedName name="Excel_BuiltIn_Print_Area_3" localSheetId="11">#REF!</definedName>
    <definedName name="Excel_BuiltIn_Print_Area_3" localSheetId="4">#REF!</definedName>
    <definedName name="Excel_BuiltIn_Print_Area_3" localSheetId="17">#REF!</definedName>
    <definedName name="Excel_BuiltIn_Print_Area_3">#REF!</definedName>
    <definedName name="Excel_BuiltIn_Print_Area_3_1" localSheetId="14">#REF!</definedName>
    <definedName name="Excel_BuiltIn_Print_Area_3_1" localSheetId="15">#REF!</definedName>
    <definedName name="Excel_BuiltIn_Print_Area_3_1" localSheetId="0">#REF!</definedName>
    <definedName name="Excel_BuiltIn_Print_Area_3_1" localSheetId="2">#REF!</definedName>
    <definedName name="Excel_BuiltIn_Print_Area_3_1" localSheetId="11">#REF!</definedName>
    <definedName name="Excel_BuiltIn_Print_Area_3_1" localSheetId="4">#REF!</definedName>
    <definedName name="Excel_BuiltIn_Print_Area_3_1" localSheetId="17">#REF!</definedName>
    <definedName name="Excel_BuiltIn_Print_Area_3_1">#REF!</definedName>
    <definedName name="Excel_BuiltIn_Print_Area_5" localSheetId="14">#REF!</definedName>
    <definedName name="Excel_BuiltIn_Print_Area_5" localSheetId="15">#REF!</definedName>
    <definedName name="Excel_BuiltIn_Print_Area_5" localSheetId="0">#REF!</definedName>
    <definedName name="Excel_BuiltIn_Print_Area_5" localSheetId="2">#REF!</definedName>
    <definedName name="Excel_BuiltIn_Print_Area_5" localSheetId="11">#REF!</definedName>
    <definedName name="Excel_BuiltIn_Print_Area_5" localSheetId="4">#REF!</definedName>
    <definedName name="Excel_BuiltIn_Print_Area_5" localSheetId="17">#REF!</definedName>
    <definedName name="Excel_BuiltIn_Print_Area_5">#REF!</definedName>
    <definedName name="_xlnm.Print_Area" localSheetId="13">'Test D д'!$A$1:$X$22</definedName>
    <definedName name="_xlnm.Print_Area" localSheetId="14">'Test D д фин'!$A$1:$X$16</definedName>
    <definedName name="_xlnm.Print_Area" localSheetId="15">'Test D ок'!$A$1:$Y$26</definedName>
    <definedName name="_xlnm.Print_Area" localSheetId="16">'Test D ок фин'!$A$1:$X$19</definedName>
    <definedName name="_xlnm.Print_Area" localSheetId="6">'выбор'!$A$1:$Y$17</definedName>
    <definedName name="_xlnm.Print_Area" localSheetId="0">'МЛ'!$A$1:$L$58</definedName>
    <definedName name="_xlnm.Print_Area" localSheetId="1">'МП'!$A$1:$Y$16</definedName>
    <definedName name="_xlnm.Print_Area" localSheetId="2">'МП фин'!$A$1:$Y$15</definedName>
    <definedName name="_xlnm.Print_Area" localSheetId="8">'ППд В д фин'!$A$1:$Y$18</definedName>
    <definedName name="_xlnm.Print_Area" localSheetId="7">'ППд В д этап'!$A$1:$Y$19</definedName>
    <definedName name="_xlnm.Print_Area" localSheetId="9">'ППд В мл'!$A$1:$X$19</definedName>
    <definedName name="_xlnm.Print_Area" localSheetId="10">'ППд В мл фин'!$A$1:$X$19</definedName>
    <definedName name="_xlnm.Print_Area" localSheetId="11">'ППд В ок'!$A$1:$Y$24</definedName>
    <definedName name="_xlnm.Print_Area" localSheetId="12">'ППд В ок фин'!$A$1:$Y$19</definedName>
    <definedName name="_xlnm.Print_Area" localSheetId="3">'ППЮ Юн'!$A$1:$Y$17</definedName>
    <definedName name="_xlnm.Print_Area" localSheetId="4">'ППЮ Юн фин'!$A$1:$Y$16</definedName>
    <definedName name="_xlnm.Print_Area" localSheetId="5">'ППЮн ОК'!$A$1:$Y$18</definedName>
    <definedName name="_xlnm.Print_Area" localSheetId="17">'Состав ГСК'!$A$1:$D$20</definedName>
  </definedNames>
  <calcPr fullCalcOnLoad="1" refMode="R1C1"/>
</workbook>
</file>

<file path=xl/sharedStrings.xml><?xml version="1.0" encoding="utf-8"?>
<sst xmlns="http://schemas.openxmlformats.org/spreadsheetml/2006/main" count="1529" uniqueCount="330">
  <si>
    <r>
      <t xml:space="preserve">ГАТЧИНСКИЕ ОТКРЫТЫЕ КОННЫЕ ИГРЫ – 2017 ГОДА, 3 ЭТАП
ГАТЧИНСКИЕ ОТКРЫТЫЕ КОННЫЕ ИГРЫ – 2017 ГОДА, ФИНАЛ
</t>
    </r>
    <r>
      <rPr>
        <sz val="12"/>
        <rFont val="Verdana"/>
        <family val="2"/>
      </rPr>
      <t>Муниципальные соревнования</t>
    </r>
  </si>
  <si>
    <t>Выездка</t>
  </si>
  <si>
    <t>Мастер-лист</t>
  </si>
  <si>
    <t>КСК "Всадник" / Санкт-Петербург</t>
  </si>
  <si>
    <t>13 августа 2017 г.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</si>
  <si>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</si>
  <si>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</si>
  <si>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</si>
  <si>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</si>
  <si>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</si>
  <si>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</si>
  <si>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</si>
  <si>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</si>
  <si>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</si>
  <si>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</si>
  <si>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</si>
  <si>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1</t>
  </si>
  <si>
    <r>
      <t xml:space="preserve">АЛЕКСЕЕВА </t>
    </r>
    <r>
      <rPr>
        <sz val="9"/>
        <rFont val="Verdana"/>
        <family val="2"/>
      </rPr>
      <t>Кристина, 2002</t>
    </r>
  </si>
  <si>
    <t>011402</t>
  </si>
  <si>
    <t>1Ю</t>
  </si>
  <si>
    <r>
      <t>КОНДОТТЬЕРО-</t>
    </r>
    <r>
      <rPr>
        <sz val="9"/>
        <rFont val="Verdana"/>
        <family val="2"/>
      </rPr>
      <t>04, мер, вор, трак, Полог, Россия</t>
    </r>
  </si>
  <si>
    <t>008222</t>
  </si>
  <si>
    <t>Викульцева Е.</t>
  </si>
  <si>
    <t>Волкова А.</t>
  </si>
  <si>
    <t>ч/в /
Санкт-Петербург</t>
  </si>
  <si>
    <t>Допущен</t>
  </si>
  <si>
    <t>2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</si>
  <si>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</si>
  <si>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</si>
  <si>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</si>
  <si>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t>3</t>
  </si>
  <si>
    <r>
      <t>АНДРЕЕВА</t>
    </r>
    <r>
      <rPr>
        <sz val="9"/>
        <rFont val="Verdana"/>
        <family val="2"/>
      </rPr>
      <t xml:space="preserve"> Марина</t>
    </r>
  </si>
  <si>
    <t>020290</t>
  </si>
  <si>
    <t>б/р</t>
  </si>
  <si>
    <r>
      <t>ЛЕПТА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буд.-трак., Луристан, 1 КЗ</t>
    </r>
  </si>
  <si>
    <t>011395</t>
  </si>
  <si>
    <t>Андреева М.</t>
  </si>
  <si>
    <t>самостоятельно</t>
  </si>
  <si>
    <t>КСК "Всадник" /  
Санкт-Петербург</t>
  </si>
  <si>
    <t>4</t>
  </si>
  <si>
    <r>
      <t xml:space="preserve">БОБРОВА </t>
    </r>
    <r>
      <rPr>
        <sz val="9"/>
        <rFont val="Verdana"/>
        <family val="2"/>
      </rPr>
      <t>Елена</t>
    </r>
  </si>
  <si>
    <t>018487</t>
  </si>
  <si>
    <r>
      <t>ВА-БАНК-</t>
    </r>
    <r>
      <rPr>
        <sz val="9"/>
        <rFont val="Verdana"/>
        <family val="2"/>
      </rPr>
      <t>01, мер., рыж., трак-буд., Вольф, п/ф "Дивное", Московская  область</t>
    </r>
  </si>
  <si>
    <t>004069</t>
  </si>
  <si>
    <t>Попова А.</t>
  </si>
  <si>
    <t>КСК "Всадник" /
 Санкт-Петербург</t>
  </si>
  <si>
    <t>5</t>
  </si>
  <si>
    <r>
      <t xml:space="preserve">БУДКИНА </t>
    </r>
    <r>
      <rPr>
        <sz val="9"/>
        <rFont val="Verdana"/>
        <family val="2"/>
      </rPr>
      <t>Арина, 2002</t>
    </r>
  </si>
  <si>
    <r>
      <t>ГВИДОН</t>
    </r>
    <r>
      <rPr>
        <sz val="9"/>
        <rFont val="Verdana"/>
        <family val="2"/>
      </rPr>
      <t>-03, жер., гнед., трак., Верстовой, КЗ им. Кирова</t>
    </r>
  </si>
  <si>
    <t>002159</t>
  </si>
  <si>
    <t>Сибирцева Н.</t>
  </si>
  <si>
    <t>Донина Ю.</t>
  </si>
  <si>
    <t>КСК "Кронштадт" / 
Санкт-Петербург</t>
  </si>
  <si>
    <t>6</t>
  </si>
  <si>
    <r>
      <t xml:space="preserve">ВОДЯСОВА </t>
    </r>
    <r>
      <rPr>
        <sz val="9"/>
        <rFont val="Verdana"/>
        <family val="2"/>
      </rPr>
      <t>Алена, 2000</t>
    </r>
  </si>
  <si>
    <r>
      <t>ВИТАМИНКА</t>
    </r>
    <r>
      <rPr>
        <sz val="9"/>
        <rFont val="Verdana"/>
        <family val="2"/>
      </rPr>
      <t>-07, коб, рыж., трак., Мавр, Россия</t>
    </r>
  </si>
  <si>
    <t>010678</t>
  </si>
  <si>
    <t>Водясова А.</t>
  </si>
  <si>
    <t>ЧК "Славянский двор" / Санкт-Петербург</t>
  </si>
  <si>
    <t>7</t>
  </si>
  <si>
    <r>
      <t xml:space="preserve">ГИРКО </t>
    </r>
    <r>
      <rPr>
        <sz val="9"/>
        <rFont val="Verdana"/>
        <family val="2"/>
      </rPr>
      <t>Анастасия</t>
    </r>
  </si>
  <si>
    <r>
      <t>ГАЗАВАТ</t>
    </r>
    <r>
      <rPr>
        <sz val="9"/>
        <rFont val="Verdana"/>
        <family val="2"/>
      </rPr>
      <t xml:space="preserve">-96, мер., гнед., русск. рыс., неизв., Псков </t>
    </r>
  </si>
  <si>
    <t>Гирко А.</t>
  </si>
  <si>
    <t>Зибарова Е.</t>
  </si>
  <si>
    <t>КСК "Всадник" / 
Санкт-Петербург</t>
  </si>
  <si>
    <t>8</t>
  </si>
  <si>
    <r>
      <t xml:space="preserve">ГОЛАЧЕВА </t>
    </r>
    <r>
      <rPr>
        <sz val="9"/>
        <rFont val="Verdana"/>
        <family val="2"/>
      </rPr>
      <t>Екатерина</t>
    </r>
  </si>
  <si>
    <r>
      <t>БЛАГОВЕСТ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орл. Рыс.,</t>
    </r>
  </si>
  <si>
    <t>Чернега А.</t>
  </si>
  <si>
    <t>Нестеренко К.</t>
  </si>
  <si>
    <t>КСК «Невский Стиль» /
Ленинградская область</t>
  </si>
  <si>
    <t>9</t>
  </si>
  <si>
    <r>
      <t xml:space="preserve">ГУЩИНА </t>
    </r>
    <r>
      <rPr>
        <sz val="9"/>
        <rFont val="Verdana"/>
        <family val="2"/>
      </rPr>
      <t>Марина, 1999</t>
    </r>
  </si>
  <si>
    <r>
      <t>ТРЕВОР</t>
    </r>
    <r>
      <rPr>
        <sz val="9"/>
        <rFont val="Verdana"/>
        <family val="2"/>
      </rPr>
      <t xml:space="preserve">-07 (137), жер., сол., уэльск. пони, Рафаэль, Голландия </t>
    </r>
  </si>
  <si>
    <t>008947</t>
  </si>
  <si>
    <t>Данилова И.</t>
  </si>
  <si>
    <t>КСК «Аллюр» / Республика Карелия</t>
  </si>
  <si>
    <t>10</t>
  </si>
  <si>
    <r>
      <t>ХЭППИНЕС</t>
    </r>
    <r>
      <rPr>
        <sz val="9"/>
        <rFont val="Verdana"/>
        <family val="2"/>
      </rPr>
      <t>-04, мер., т.-гнед., трак., Пикет, Рязанский опытный КЗ</t>
    </r>
  </si>
  <si>
    <t>002591</t>
  </si>
  <si>
    <t>11</t>
  </si>
  <si>
    <r>
      <t>ДАНИЛОВА</t>
    </r>
    <r>
      <rPr>
        <sz val="9"/>
        <rFont val="Verdana"/>
        <family val="2"/>
      </rPr>
      <t xml:space="preserve"> Ирина</t>
    </r>
  </si>
  <si>
    <t>12</t>
  </si>
  <si>
    <r>
      <t>ДОРОШЕВИЧ</t>
    </r>
    <r>
      <rPr>
        <sz val="9"/>
        <rFont val="Verdana"/>
        <family val="2"/>
      </rPr>
      <t xml:space="preserve"> Александра, 2000</t>
    </r>
  </si>
  <si>
    <t>Алексеева Т.</t>
  </si>
  <si>
    <t>КСК «Невский Стиль»/
Ленинградская область</t>
  </si>
  <si>
    <t>13</t>
  </si>
  <si>
    <r>
      <t>ЗАГОРУЙКО</t>
    </r>
    <r>
      <rPr>
        <sz val="9"/>
        <rFont val="Verdana"/>
        <family val="2"/>
      </rPr>
      <t xml:space="preserve"> Екатерина, 2004</t>
    </r>
  </si>
  <si>
    <t>001604</t>
  </si>
  <si>
    <r>
      <t>ДАРИЭЛЬ</t>
    </r>
    <r>
      <rPr>
        <sz val="9"/>
        <rFont val="Verdana"/>
        <family val="2"/>
      </rPr>
      <t>-08 (142), коб., вор., лош. класса пони, Дамаск, Ераснодарский край</t>
    </r>
  </si>
  <si>
    <t>010556</t>
  </si>
  <si>
    <t>Загоруйко С.</t>
  </si>
  <si>
    <t>Касьяненко Н.</t>
  </si>
  <si>
    <t>КСК "Кронштадт"/
Санкт-Петербург</t>
  </si>
  <si>
    <t>14</t>
  </si>
  <si>
    <r>
      <t xml:space="preserve">ЗИБАРОВА </t>
    </r>
    <r>
      <rPr>
        <sz val="9"/>
        <rFont val="Verdana"/>
        <family val="2"/>
      </rPr>
      <t>Екатерина</t>
    </r>
  </si>
  <si>
    <r>
      <t>АКТРИСА</t>
    </r>
    <r>
      <rPr>
        <sz val="9"/>
        <rFont val="Verdana"/>
        <family val="2"/>
      </rPr>
      <t>-10, коб., сер., латв. тепл., Акобат 3, Латвия</t>
    </r>
  </si>
  <si>
    <t>021518</t>
  </si>
  <si>
    <t>15</t>
  </si>
  <si>
    <r>
      <t xml:space="preserve">ИВАНОВА </t>
    </r>
    <r>
      <rPr>
        <sz val="9"/>
        <rFont val="Verdana"/>
        <family val="2"/>
      </rPr>
      <t>Ольга, 2003</t>
    </r>
  </si>
  <si>
    <r>
      <t>ВИНОВНИЦА ТОРЖЕСТВА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сер., орл. рыс., Век</t>
    </r>
  </si>
  <si>
    <t>КСК "Невский Стиль" / Ленинградская область</t>
  </si>
  <si>
    <t>16</t>
  </si>
  <si>
    <r>
      <t>КАЗЕМИРЧУК</t>
    </r>
    <r>
      <rPr>
        <sz val="9"/>
        <rFont val="Verdana"/>
        <family val="2"/>
      </rPr>
      <t xml:space="preserve"> Марина</t>
    </r>
  </si>
  <si>
    <r>
      <t>АМСТЕРДАМ</t>
    </r>
    <r>
      <rPr>
        <sz val="9"/>
        <rFont val="Verdana"/>
        <family val="2"/>
      </rPr>
      <t>-11, мер., рыж., полукр., Адреналин, Россия</t>
    </r>
  </si>
  <si>
    <t>017222</t>
  </si>
  <si>
    <t>Каземирчук М.</t>
  </si>
  <si>
    <t>Лоппер Н.</t>
  </si>
  <si>
    <t>КСК "Эфа" / 
Ленинградская область</t>
  </si>
  <si>
    <t>17</t>
  </si>
  <si>
    <r>
      <t xml:space="preserve">КОЖЕМЯКИНА </t>
    </r>
    <r>
      <rPr>
        <sz val="9"/>
        <rFont val="Verdana"/>
        <family val="2"/>
      </rPr>
      <t>Екатерина, 1998</t>
    </r>
  </si>
  <si>
    <t>18</t>
  </si>
  <si>
    <r>
      <t xml:space="preserve">КОЛОСОВА </t>
    </r>
    <r>
      <rPr>
        <sz val="9"/>
        <rFont val="Verdana"/>
        <family val="2"/>
      </rPr>
      <t>Галина</t>
    </r>
  </si>
  <si>
    <r>
      <t>ВЕРСАЛЬ</t>
    </r>
    <r>
      <rPr>
        <sz val="9"/>
        <rFont val="Verdana"/>
        <family val="2"/>
      </rPr>
      <t>-13, жер., гнед., англо-трак.</t>
    </r>
  </si>
  <si>
    <t>Колосова Г.</t>
  </si>
  <si>
    <t>19</t>
  </si>
  <si>
    <r>
      <t xml:space="preserve">КОСТЮКОВА </t>
    </r>
    <r>
      <rPr>
        <sz val="9"/>
        <rFont val="Verdana"/>
        <family val="2"/>
      </rPr>
      <t>Дарья</t>
    </r>
  </si>
  <si>
    <t>024891</t>
  </si>
  <si>
    <r>
      <t>РОККИ</t>
    </r>
    <r>
      <rPr>
        <sz val="9"/>
        <rFont val="Verdana"/>
        <family val="2"/>
      </rPr>
      <t>-13, мер., игрен., помесь</t>
    </r>
  </si>
  <si>
    <t>Семенова Я.</t>
  </si>
  <si>
    <t>КСК "Эфа"/
Ленинградская область</t>
  </si>
  <si>
    <t>20</t>
  </si>
  <si>
    <r>
      <t>ГАБРИЭЛЬ</t>
    </r>
    <r>
      <rPr>
        <sz val="9"/>
        <rFont val="Verdana"/>
        <family val="2"/>
      </rPr>
      <t>-08, жер., бур., ганн., Гросс, ПФ Полочаны, Беларусь</t>
    </r>
  </si>
  <si>
    <t>008650</t>
  </si>
  <si>
    <t>Чех Е.</t>
  </si>
  <si>
    <t>КСК "Эфа" /
Ленинградская область</t>
  </si>
  <si>
    <t>21</t>
  </si>
  <si>
    <r>
      <t xml:space="preserve">КРОТОВА </t>
    </r>
    <r>
      <rPr>
        <sz val="9"/>
        <rFont val="Verdana"/>
        <family val="2"/>
      </rPr>
      <t>Наталья</t>
    </r>
  </si>
  <si>
    <r>
      <t>МАГДАЛЕНА</t>
    </r>
    <r>
      <rPr>
        <sz val="9"/>
        <rFont val="Verdana"/>
        <family val="2"/>
      </rPr>
      <t>-10, коб., гнед., трак-латв., Голкипер, КХ Вихровой Л. Ю.</t>
    </r>
  </si>
  <si>
    <t>017040</t>
  </si>
  <si>
    <t>Ружинская Е.</t>
  </si>
  <si>
    <t>Зюльковская Н.</t>
  </si>
  <si>
    <t>ЧК Вихровой Л.Ю. / Ленинградская область</t>
  </si>
  <si>
    <t>22</t>
  </si>
  <si>
    <r>
      <t xml:space="preserve">КУЗЮКОВА </t>
    </r>
    <r>
      <rPr>
        <sz val="9"/>
        <rFont val="Verdana"/>
        <family val="2"/>
      </rPr>
      <t>Анастасия</t>
    </r>
  </si>
  <si>
    <r>
      <t>БИРЮЗА</t>
    </r>
    <r>
      <rPr>
        <sz val="9"/>
        <rFont val="Verdana"/>
        <family val="2"/>
      </rPr>
      <t>-04, коб., гнед., рус. рыс., Баксар, Россия</t>
    </r>
  </si>
  <si>
    <t>004963</t>
  </si>
  <si>
    <t>Степанова Е.</t>
  </si>
  <si>
    <t>Согонова О.</t>
  </si>
  <si>
    <t>КК "Лизард" / 
Санкт-Петербург</t>
  </si>
  <si>
    <t>23</t>
  </si>
  <si>
    <r>
      <t xml:space="preserve">КУТУЗОВ </t>
    </r>
    <r>
      <rPr>
        <sz val="9"/>
        <rFont val="Verdana"/>
        <family val="2"/>
      </rPr>
      <t>Богдан, 2004</t>
    </r>
  </si>
  <si>
    <r>
      <t>ДОРТМУНД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ганн., Дублер, КСК Золотой ганновер</t>
    </r>
  </si>
  <si>
    <t>004551</t>
  </si>
  <si>
    <t>Ткаченко А.</t>
  </si>
  <si>
    <t>КСК "Стиль"/
Санкт-Петербург</t>
  </si>
  <si>
    <t>24</t>
  </si>
  <si>
    <r>
      <t xml:space="preserve">ЛОБАНОВА </t>
    </r>
    <r>
      <rPr>
        <sz val="9"/>
        <rFont val="Verdana"/>
        <family val="2"/>
      </rPr>
      <t>Евгения, 2006</t>
    </r>
  </si>
  <si>
    <t>010306</t>
  </si>
  <si>
    <r>
      <t>ВЕСТА</t>
    </r>
    <r>
      <rPr>
        <sz val="9"/>
        <rFont val="Verdana"/>
        <family val="2"/>
      </rPr>
      <t>-01, коб., гнед., трак., Herkus, Литва</t>
    </r>
  </si>
  <si>
    <t>007220</t>
  </si>
  <si>
    <t>Лобанова И.</t>
  </si>
  <si>
    <t>ч/в / 
Ленинградская область</t>
  </si>
  <si>
    <t>25</t>
  </si>
  <si>
    <r>
      <t xml:space="preserve">ЛОППЕР </t>
    </r>
    <r>
      <rPr>
        <sz val="9"/>
        <rFont val="Verdana"/>
        <family val="2"/>
      </rPr>
      <t>Наталья</t>
    </r>
  </si>
  <si>
    <r>
      <t>БИНЕЛЛИ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УВП, о. Хмельник, ЦК Универсал, Украина</t>
    </r>
  </si>
  <si>
    <t>010571</t>
  </si>
  <si>
    <t>Климов А.</t>
  </si>
  <si>
    <t>Лудина И.</t>
  </si>
  <si>
    <t>26</t>
  </si>
  <si>
    <r>
      <t xml:space="preserve">МАЛЫШЕВА </t>
    </r>
    <r>
      <rPr>
        <sz val="9"/>
        <rFont val="Verdana"/>
        <family val="2"/>
      </rPr>
      <t>Анастасия</t>
    </r>
  </si>
  <si>
    <r>
      <t>ВАНЕССА</t>
    </r>
    <r>
      <rPr>
        <sz val="9"/>
        <rFont val="Verdana"/>
        <family val="2"/>
      </rPr>
      <t>-10, коб. вор., УВП, Стинг, КЗ Универсал, Украина</t>
    </r>
  </si>
  <si>
    <t>018162</t>
  </si>
  <si>
    <t>Малышева А.</t>
  </si>
  <si>
    <t>27</t>
  </si>
  <si>
    <r>
      <t xml:space="preserve">МАМАЕВА </t>
    </r>
    <r>
      <rPr>
        <sz val="9"/>
        <rFont val="Verdana"/>
        <family val="2"/>
      </rPr>
      <t>Тамила, 2006</t>
    </r>
  </si>
  <si>
    <r>
      <t>ПЕРЧИК</t>
    </r>
    <r>
      <rPr>
        <sz val="9"/>
        <rFont val="Verdana"/>
        <family val="2"/>
      </rPr>
      <t>-08, мер., вор., спорт. помесь, Беларусь</t>
    </r>
  </si>
  <si>
    <t>010620</t>
  </si>
  <si>
    <t>Попова О.</t>
  </si>
  <si>
    <t>Кротова Н.</t>
  </si>
  <si>
    <t>ЧК Вихровой / Ленинградская область</t>
  </si>
  <si>
    <t>28</t>
  </si>
  <si>
    <t>29</t>
  </si>
  <si>
    <r>
      <t xml:space="preserve">МЕЩЕРСКАЯ </t>
    </r>
    <r>
      <rPr>
        <sz val="9"/>
        <rFont val="Verdana"/>
        <family val="2"/>
      </rPr>
      <t>Нина</t>
    </r>
  </si>
  <si>
    <r>
      <t>ЭТЕРА</t>
    </r>
    <r>
      <rPr>
        <sz val="9"/>
        <rFont val="Verdana"/>
        <family val="2"/>
      </rPr>
      <t>-04, коб., вор., трак., Пикет, Учхоз "Пушкинское"</t>
    </r>
  </si>
  <si>
    <t>011200</t>
  </si>
  <si>
    <t>Мещерская Н.</t>
  </si>
  <si>
    <t>Лукина Н.</t>
  </si>
  <si>
    <t>КСК "Бэст" / 
Санкт-Петербург</t>
  </si>
  <si>
    <t>30</t>
  </si>
  <si>
    <r>
      <t xml:space="preserve">МИЩАН </t>
    </r>
    <r>
      <rPr>
        <sz val="9"/>
        <rFont val="Verdana"/>
        <family val="2"/>
      </rPr>
      <t>Виктория, 2000</t>
    </r>
  </si>
  <si>
    <r>
      <t>ПОЛИАННА</t>
    </r>
    <r>
      <rPr>
        <sz val="9"/>
        <rFont val="Verdana"/>
        <family val="2"/>
      </rPr>
      <t xml:space="preserve">-12, коб., бул., </t>
    </r>
  </si>
  <si>
    <t>Пацуриа О.</t>
  </si>
  <si>
    <t>КСК "Всадник" / Ленинградская область</t>
  </si>
  <si>
    <t>31</t>
  </si>
  <si>
    <r>
      <t xml:space="preserve">НЕСТЕРЕНКО </t>
    </r>
    <r>
      <rPr>
        <sz val="9"/>
        <rFont val="Verdana"/>
        <family val="2"/>
      </rPr>
      <t>Карина</t>
    </r>
  </si>
  <si>
    <t>32</t>
  </si>
  <si>
    <r>
      <t>КИЖМА</t>
    </r>
    <r>
      <rPr>
        <sz val="9"/>
        <rFont val="Verdana"/>
        <family val="2"/>
      </rPr>
      <t>-08, коб., рыж., орл. Рысак</t>
    </r>
  </si>
  <si>
    <t>33</t>
  </si>
  <si>
    <r>
      <t>ПЕРСПЕКТИВНЫЙ</t>
    </r>
    <r>
      <rPr>
        <sz val="9"/>
        <rFont val="Verdana"/>
        <family val="2"/>
      </rPr>
      <t>-11,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Проказник, Россия</t>
    </r>
  </si>
  <si>
    <t>011291</t>
  </si>
  <si>
    <t>34</t>
  </si>
  <si>
    <r>
      <t xml:space="preserve">ПЛАТОНОВ </t>
    </r>
    <r>
      <rPr>
        <sz val="9"/>
        <rFont val="Verdana"/>
        <family val="2"/>
      </rPr>
      <t>Игорь, 2003</t>
    </r>
  </si>
  <si>
    <r>
      <t>БАГИРА</t>
    </r>
    <r>
      <rPr>
        <sz val="9"/>
        <rFont val="Verdana"/>
        <family val="2"/>
      </rPr>
      <t xml:space="preserve">-11,коб., т.-гнед., </t>
    </r>
  </si>
  <si>
    <t>Головлева Т.</t>
  </si>
  <si>
    <t>35</t>
  </si>
  <si>
    <r>
      <t xml:space="preserve">ПОПОВ </t>
    </r>
    <r>
      <rPr>
        <sz val="9"/>
        <rFont val="Verdana"/>
        <family val="2"/>
      </rPr>
      <t>Артемий, 2004</t>
    </r>
  </si>
  <si>
    <t>023504</t>
  </si>
  <si>
    <r>
      <t>ОАЗИС-</t>
    </r>
    <r>
      <rPr>
        <sz val="9"/>
        <rFont val="Verdana"/>
        <family val="2"/>
      </rPr>
      <t>00, мер.,  карак., РВП, Обряд, Сторожиловский к/з</t>
    </r>
  </si>
  <si>
    <t>001376</t>
  </si>
  <si>
    <t>Попова С.</t>
  </si>
  <si>
    <t>Краснова Е.</t>
  </si>
  <si>
    <t>36</t>
  </si>
  <si>
    <r>
      <t xml:space="preserve">ПОПОВА </t>
    </r>
    <r>
      <rPr>
        <sz val="9"/>
        <rFont val="Verdana"/>
        <family val="2"/>
      </rPr>
      <t>Светлана</t>
    </r>
  </si>
  <si>
    <r>
      <t>ЮСТАСИЯ ВЭЙ</t>
    </r>
    <r>
      <rPr>
        <sz val="9"/>
        <rFont val="Verdana"/>
        <family val="2"/>
      </rPr>
      <t>-13, коб., гнед., трак., Эль-Ферроль, Россия</t>
    </r>
  </si>
  <si>
    <t>010716</t>
  </si>
  <si>
    <t>37</t>
  </si>
  <si>
    <r>
      <t xml:space="preserve">РАЛЬМАН </t>
    </r>
    <r>
      <rPr>
        <sz val="9"/>
        <rFont val="Verdana"/>
        <family val="2"/>
      </rPr>
      <t>Яна-Эрика,2004</t>
    </r>
  </si>
  <si>
    <r>
      <t>ЛУКАС</t>
    </r>
    <r>
      <rPr>
        <sz val="9"/>
        <rFont val="Verdana"/>
        <family val="2"/>
      </rPr>
      <t>-04, мер., т.-гнед., полукр., неизв., Россия</t>
    </r>
  </si>
  <si>
    <t>006146</t>
  </si>
  <si>
    <t>Белорус Т.</t>
  </si>
  <si>
    <t>38</t>
  </si>
  <si>
    <r>
      <t xml:space="preserve">РОЖКОВА </t>
    </r>
    <r>
      <rPr>
        <sz val="9"/>
        <rFont val="Verdana"/>
        <family val="2"/>
      </rPr>
      <t>Владислава, 2003</t>
    </r>
  </si>
  <si>
    <t>39</t>
  </si>
  <si>
    <r>
      <t xml:space="preserve">РЯБКОВА </t>
    </r>
    <r>
      <rPr>
        <sz val="9"/>
        <rFont val="Verdana"/>
        <family val="2"/>
      </rPr>
      <t>Людмила</t>
    </r>
  </si>
  <si>
    <r>
      <t>НОКАУТ</t>
    </r>
    <r>
      <rPr>
        <sz val="9"/>
        <rFont val="Verdana"/>
        <family val="2"/>
      </rPr>
      <t>-00, мер., гнед., полукр., Титул, КСК "Аллюр", Ленинградская область</t>
    </r>
  </si>
  <si>
    <t>Рябкова Л.</t>
  </si>
  <si>
    <t xml:space="preserve">КСК "Бэст"  </t>
  </si>
  <si>
    <t>40</t>
  </si>
  <si>
    <r>
      <t>СИЗЯКОВА</t>
    </r>
    <r>
      <rPr>
        <sz val="9"/>
        <rFont val="Verdana"/>
        <family val="2"/>
      </rPr>
      <t xml:space="preserve"> Полина</t>
    </r>
  </si>
  <si>
    <r>
      <t>МАЛУС Z</t>
    </r>
    <r>
      <rPr>
        <sz val="9"/>
        <rFont val="Verdana"/>
        <family val="2"/>
      </rPr>
      <t xml:space="preserve">-10, мер., вор., занг. шред., Marama, Бельгия </t>
    </r>
  </si>
  <si>
    <t>016603</t>
  </si>
  <si>
    <t>Найденышев И.</t>
  </si>
  <si>
    <t>Кушнир М.</t>
  </si>
  <si>
    <t>КСК "Приневское" / Ленинградская область</t>
  </si>
  <si>
    <t>41</t>
  </si>
  <si>
    <r>
      <t>ТКАЧЕНКО</t>
    </r>
    <r>
      <rPr>
        <sz val="9"/>
        <rFont val="Verdana"/>
        <family val="2"/>
      </rPr>
      <t xml:space="preserve"> Алена</t>
    </r>
  </si>
  <si>
    <t>010691</t>
  </si>
  <si>
    <t>КМС</t>
  </si>
  <si>
    <t>КСК "Стиль" /
Санкт-Петербург</t>
  </si>
  <si>
    <t>42</t>
  </si>
  <si>
    <r>
      <t>ЧЕХ</t>
    </r>
    <r>
      <rPr>
        <sz val="9"/>
        <rFont val="Verdana"/>
        <family val="2"/>
      </rPr>
      <t xml:space="preserve"> Екатерина</t>
    </r>
  </si>
  <si>
    <t>43</t>
  </si>
  <si>
    <r>
      <t xml:space="preserve">ЮРИНА </t>
    </r>
    <r>
      <rPr>
        <sz val="9"/>
        <rFont val="Verdana"/>
        <family val="2"/>
      </rPr>
      <t>Арина, 2004</t>
    </r>
  </si>
  <si>
    <t>КСК «Аллюр»/ Республика Карелия</t>
  </si>
  <si>
    <t>44</t>
  </si>
  <si>
    <r>
      <t xml:space="preserve">ЯЛОВЕНКО </t>
    </r>
    <r>
      <rPr>
        <sz val="9"/>
        <rFont val="Arial"/>
        <family val="2"/>
      </rPr>
      <t>Ксения</t>
    </r>
  </si>
  <si>
    <t>081680</t>
  </si>
  <si>
    <r>
      <t>МЭДЖИК ВИКТОРИ</t>
    </r>
    <r>
      <rPr>
        <sz val="9"/>
        <rFont val="Verdana"/>
        <family val="2"/>
      </rPr>
      <t>-13, коб., гнед., полукр., Визирь, Россия</t>
    </r>
  </si>
  <si>
    <t>016648</t>
  </si>
  <si>
    <t>Яловенко К.</t>
  </si>
  <si>
    <t>Спиридонова И.</t>
  </si>
  <si>
    <t>КСК "Регион" /
 Санкт-Петербург</t>
  </si>
  <si>
    <t>Главный судья</t>
  </si>
  <si>
    <t>Ахачинский А. - ВК - Санкт-Петербург</t>
  </si>
  <si>
    <t>Главный секретарь</t>
  </si>
  <si>
    <t>Загоруйко С. - 2К - Санкт-Петербург</t>
  </si>
  <si>
    <t>Ветеринарный делегат</t>
  </si>
  <si>
    <t>Найденышев И. - Санкт-Петербург</t>
  </si>
  <si>
    <r>
      <t xml:space="preserve">ГАТЧИНСКИЕ ОТКРЫТЫЕ КОННЫЕ ИГРЫ – 2017 ГОДА, 3 ЭТАП
</t>
    </r>
    <r>
      <rPr>
        <sz val="14"/>
        <rFont val="Verdana"/>
        <family val="2"/>
      </rPr>
      <t>Муниципальные соревнования</t>
    </r>
  </si>
  <si>
    <t xml:space="preserve">выездка </t>
  </si>
  <si>
    <t>Технические результаты</t>
  </si>
  <si>
    <t>МАЛЫЙ ПРИЗ</t>
  </si>
  <si>
    <r>
      <t xml:space="preserve">Судьи: Н - Ахачинский А. - ВК - Санкт-Петербург, </t>
    </r>
    <r>
      <rPr>
        <b/>
        <sz val="10"/>
        <rFont val="Verdana"/>
        <family val="2"/>
      </rPr>
      <t xml:space="preserve">С - Русинова Е. - ВК - Ленинградская область,  </t>
    </r>
    <r>
      <rPr>
        <sz val="10"/>
        <rFont val="Verdana"/>
        <family val="2"/>
      </rPr>
      <t>М - Лукина Н. - 1К - Санкт-Петербург</t>
    </r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</si>
  <si>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</si>
  <si>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</si>
  <si>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</si>
  <si>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</si>
  <si>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</si>
  <si>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</si>
  <si>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</si>
  <si>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</si>
  <si>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</si>
  <si>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</si>
  <si>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</si>
  <si>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</si>
  <si>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</si>
  <si>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</si>
  <si>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</si>
  <si>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КСК "Стиль " /
Санкт-Петербург</t>
  </si>
  <si>
    <r>
      <t xml:space="preserve">ГАТЧИНСКИЕ ОТКРЫТЫЕ КОННЫЕ ИГРЫ – 2017 ГОДА, ФИНАЛ
</t>
    </r>
    <r>
      <rPr>
        <sz val="14"/>
        <rFont val="Verdana"/>
        <family val="2"/>
      </rPr>
      <t>Муниципальные соревнования</t>
    </r>
  </si>
  <si>
    <t>Предварительный Приз. Юноши</t>
  </si>
  <si>
    <t>Зачет «Юноши»</t>
  </si>
  <si>
    <r>
      <t xml:space="preserve">Судьи: Н - Ахачинский А. - ВК - Санкт-Петербург, </t>
    </r>
    <r>
      <rPr>
        <b/>
        <sz val="10"/>
        <rFont val="Verdana"/>
        <family val="2"/>
      </rPr>
      <t>С - Русинова Е. - ВК - Ленинградская область,</t>
    </r>
    <r>
      <rPr>
        <sz val="10"/>
        <rFont val="Verdana"/>
        <family val="2"/>
      </rPr>
      <t xml:space="preserve">  М - Лукина Н. - 1К - Санкт-Петербург</t>
    </r>
  </si>
  <si>
    <t xml:space="preserve">Предварительный Приз. Юноши </t>
  </si>
  <si>
    <t>Зачет «Открытый класс»</t>
  </si>
  <si>
    <r>
      <t>ГАБРИЭЛЬ</t>
    </r>
    <r>
      <rPr>
        <sz val="10"/>
        <rFont val="Verdana"/>
        <family val="2"/>
      </rPr>
      <t>-08, жер., бур., ганн., Гросс, ПФ Полочаны, Беларусь</t>
    </r>
  </si>
  <si>
    <r>
      <t xml:space="preserve">ГАТЧИНСКИЕ ОТКРЫТЫЕ КОННЫЕ ИГРЫ – 2017 ГОДА, 3 этап
</t>
    </r>
    <r>
      <rPr>
        <sz val="14"/>
        <rFont val="Verdana"/>
        <family val="2"/>
      </rPr>
      <t>Муниципальные соревнования</t>
    </r>
  </si>
  <si>
    <t>ЕЗДА ПО ВЫБОРУ</t>
  </si>
  <si>
    <r>
      <t xml:space="preserve">Судьи: Н - Русинова Е. - ВК - Ленинградская область, </t>
    </r>
    <r>
      <rPr>
        <b/>
        <sz val="10"/>
        <rFont val="Verdana"/>
        <family val="2"/>
      </rPr>
      <t xml:space="preserve">С - Ахачинский А. - ВК - Санкт-Петербург, </t>
    </r>
    <r>
      <rPr>
        <sz val="10"/>
        <rFont val="Verdana"/>
        <family val="2"/>
      </rPr>
      <t>М  - Лукина Н. - 2К - Санкт-Петербург</t>
    </r>
  </si>
  <si>
    <t>ЕЗДА</t>
  </si>
  <si>
    <t>Троеборная 
езда 1*</t>
  </si>
  <si>
    <t>ППд А</t>
  </si>
  <si>
    <t>КСК "Эфа" / 
Ленинградская обл.</t>
  </si>
  <si>
    <t>Лпюн</t>
  </si>
  <si>
    <t>Предварительный Приз В. Дети</t>
  </si>
  <si>
    <t>Зачет «Дети»</t>
  </si>
  <si>
    <r>
      <t xml:space="preserve">Судьи: Н - Лукина Н. - 2К - Санкт-Петербург, </t>
    </r>
    <r>
      <rPr>
        <b/>
        <sz val="10"/>
        <rFont val="Verdana"/>
        <family val="2"/>
      </rPr>
      <t xml:space="preserve">С - Ахачинский А. - ВК - Санкт-Петербург, </t>
    </r>
    <r>
      <rPr>
        <sz val="10"/>
        <rFont val="Verdana"/>
        <family val="2"/>
      </rPr>
      <t>М - Русинова Е. - ВК - Ленинградская область</t>
    </r>
  </si>
  <si>
    <t>2Ю</t>
  </si>
  <si>
    <r>
      <t xml:space="preserve">РАЛЬМАН </t>
    </r>
    <r>
      <rPr>
        <sz val="9"/>
        <rFont val="Verdana"/>
        <family val="2"/>
      </rPr>
      <t>Яна-Эрика, 2004</t>
    </r>
  </si>
  <si>
    <r>
      <t>ЛУКАС</t>
    </r>
    <r>
      <rPr>
        <sz val="9"/>
        <rFont val="Verdana"/>
        <family val="2"/>
      </rPr>
      <t>-04, мер., т. гнед., ганн.,</t>
    </r>
  </si>
  <si>
    <t>Попова В.</t>
  </si>
  <si>
    <t>3Ю</t>
  </si>
  <si>
    <t>Зачет «Всадники на молодых лошадях»</t>
  </si>
  <si>
    <t>КСК "Всадник" / 
 Санкт-Петербург</t>
  </si>
  <si>
    <t>ч/в  / 
Ленинградская область</t>
  </si>
  <si>
    <t>Мещерская Н</t>
  </si>
  <si>
    <t>отказ</t>
  </si>
  <si>
    <r>
      <t xml:space="preserve">ЗИБАРОВА  </t>
    </r>
    <r>
      <rPr>
        <sz val="9"/>
        <rFont val="Verdana"/>
        <family val="2"/>
      </rPr>
      <t>Екатерина</t>
    </r>
  </si>
  <si>
    <t>INTRODUCTORY TEST D</t>
  </si>
  <si>
    <r>
      <t xml:space="preserve">Судьи: Н - Русинова Е. - ВК - Ленинградская область, </t>
    </r>
    <r>
      <rPr>
        <b/>
        <sz val="10"/>
        <rFont val="Verdana"/>
        <family val="2"/>
      </rPr>
      <t xml:space="preserve">С - Лукина Н. - 2К - Санкт-Петербург, </t>
    </r>
    <r>
      <rPr>
        <sz val="10"/>
        <rFont val="Verdana"/>
        <family val="2"/>
      </rPr>
      <t>М - Ахачинский А. - ВК - Санкт-Петербург</t>
    </r>
  </si>
  <si>
    <t>КХ Вихровой / Ленинградская область</t>
  </si>
  <si>
    <t>на оформ.</t>
  </si>
  <si>
    <t>ЗАО "Черново"/ Ленинградская обл.</t>
  </si>
  <si>
    <r>
      <t xml:space="preserve">Судьи: Н - Русинова Е. - ВК - Ленинградская область, </t>
    </r>
    <r>
      <rPr>
        <b/>
        <sz val="10"/>
        <rFont val="Verdana"/>
        <family val="2"/>
      </rPr>
      <t>С - Лукина Н. - 2К - Санкт-Петербург,</t>
    </r>
    <r>
      <rPr>
        <sz val="10"/>
        <rFont val="Verdana"/>
        <family val="2"/>
      </rPr>
      <t xml:space="preserve"> М - Ахачинский А. - ВК - Санкт-Петербург</t>
    </r>
  </si>
  <si>
    <r>
      <t xml:space="preserve">ЯЛОВЕНКО </t>
    </r>
    <r>
      <rPr>
        <sz val="9"/>
        <rFont val="Verdana"/>
        <family val="2"/>
      </rPr>
      <t>Ксения</t>
    </r>
  </si>
  <si>
    <t>КСК "Всадник" /
Санкт-Петербург</t>
  </si>
  <si>
    <t>КК "Лизард" /
 Санкт-Петербург</t>
  </si>
  <si>
    <r>
      <t xml:space="preserve">ГАТЧИНСКИЕ ОТКРЫТЫЕ КОННЫЕ ИГРЫ – 2017 ГОДА, 3 этап/Финал
</t>
    </r>
    <r>
      <rPr>
        <sz val="12"/>
        <rFont val="Verdana"/>
        <family val="2"/>
      </rPr>
      <t>Муниципальные соревнования</t>
    </r>
  </si>
  <si>
    <t>Состав судейской:</t>
  </si>
  <si>
    <t>Должность</t>
  </si>
  <si>
    <t>ФИО</t>
  </si>
  <si>
    <t>Категория</t>
  </si>
  <si>
    <t>Регион</t>
  </si>
  <si>
    <t>Ахачинский А.</t>
  </si>
  <si>
    <t>ВК</t>
  </si>
  <si>
    <t>Санкт-Петербург</t>
  </si>
  <si>
    <t xml:space="preserve">Члены ГСК </t>
  </si>
  <si>
    <t>Русинова Е.</t>
  </si>
  <si>
    <t>Члены ГСК</t>
  </si>
  <si>
    <t>2К</t>
  </si>
  <si>
    <t>Читчик</t>
  </si>
  <si>
    <t>Иванова Е.</t>
  </si>
  <si>
    <t>б/к</t>
  </si>
  <si>
    <t>Ленинградская область</t>
  </si>
  <si>
    <t>Антонова Е.</t>
  </si>
  <si>
    <t>Главный секретарь.</t>
  </si>
  <si>
    <t xml:space="preserve">Секретарь </t>
  </si>
  <si>
    <t xml:space="preserve">Шеф-стюард </t>
  </si>
  <si>
    <t>Ветеринарный врач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</si>
</sst>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&quot;SFr. &quot;#,##0;&quot;SFr. -&quot;#,##0"/>
    <numFmt numFmtId="167" formatCode="_-* #,##0.00&quot;р.&quot;_-;\-* #,##0.00&quot;р.&quot;_-;_-* \-??&quot;р.&quot;_-;_-@_-"/>
    <numFmt numFmtId="168" formatCode="&quot;SFr.&quot;\ #,##0;&quot;SFr.&quot;\ \-#,##0"/>
    <numFmt numFmtId="169" formatCode="_(&quot;$&quot;* #,##0.00_);_(&quot;$&quot;* \(#,##0.00\);_(&quot;$&quot;* &quot;-&quot;??_);_(@_)"/>
    <numFmt numFmtId="170" formatCode="_ &quot;SFr.&quot;\ * #,##0.00_ ;_ &quot;SFr.&quot;\ * \-#,##0.00_ ;_ &quot;SFr.&quot;\ * &quot;-&quot;??_ ;_ @_ "/>
    <numFmt numFmtId="171" formatCode="_(* #,##0.00_);_(* \(#,##0.00\);_(* &quot;-&quot;??_);_(@_)"/>
    <numFmt numFmtId="172" formatCode="0.000"/>
    <numFmt numFmtId="173" formatCode="hh:mm"/>
    <numFmt numFmtId="174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i/>
      <sz val="8"/>
      <name val="Arial Cyr"/>
      <family val="2"/>
    </font>
    <font>
      <sz val="8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name val="Arial Cyr"/>
      <family val="0"/>
    </font>
    <font>
      <b/>
      <sz val="9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sz val="14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b/>
      <sz val="12"/>
      <name val="Times New Roman"/>
      <family val="1"/>
    </font>
    <font>
      <i/>
      <sz val="8"/>
      <name val="Verdana"/>
      <family val="2"/>
    </font>
    <font>
      <b/>
      <i/>
      <sz val="9"/>
      <name val="Arial Cyr"/>
      <family val="2"/>
    </font>
    <font>
      <sz val="11"/>
      <name val="Verdana"/>
      <family val="2"/>
    </font>
    <font>
      <b/>
      <i/>
      <sz val="10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i/>
      <sz val="9"/>
      <name val="Verdana"/>
      <family val="2"/>
    </font>
    <font>
      <sz val="10"/>
      <name val="Times New Roman"/>
      <family val="1"/>
    </font>
    <font>
      <b/>
      <u val="single"/>
      <sz val="14"/>
      <name val="Verdana"/>
      <family val="2"/>
    </font>
    <font>
      <sz val="10"/>
      <color indexed="2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85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33" borderId="0" xfId="162" applyFill="1" applyAlignment="1" applyProtection="1">
      <alignment vertical="center"/>
      <protection locked="0"/>
    </xf>
    <xf numFmtId="0" fontId="5" fillId="33" borderId="0" xfId="162" applyFont="1" applyFill="1" applyAlignment="1" applyProtection="1">
      <alignment vertical="center"/>
      <protection locked="0"/>
    </xf>
    <xf numFmtId="0" fontId="7" fillId="33" borderId="0" xfId="162" applyFont="1" applyFill="1" applyAlignment="1" applyProtection="1">
      <alignment/>
      <protection locked="0"/>
    </xf>
    <xf numFmtId="0" fontId="8" fillId="33" borderId="0" xfId="162" applyFont="1" applyFill="1" applyProtection="1">
      <alignment/>
      <protection locked="0"/>
    </xf>
    <xf numFmtId="0" fontId="8" fillId="33" borderId="0" xfId="162" applyFont="1" applyFill="1" applyAlignment="1" applyProtection="1">
      <alignment wrapText="1"/>
      <protection locked="0"/>
    </xf>
    <xf numFmtId="0" fontId="8" fillId="33" borderId="0" xfId="162" applyFont="1" applyFill="1" applyAlignment="1" applyProtection="1">
      <alignment shrinkToFit="1"/>
      <protection locked="0"/>
    </xf>
    <xf numFmtId="0" fontId="8" fillId="33" borderId="0" xfId="162" applyFont="1" applyFill="1" applyAlignment="1" applyProtection="1">
      <alignment horizontal="center"/>
      <protection locked="0"/>
    </xf>
    <xf numFmtId="0" fontId="9" fillId="33" borderId="0" xfId="162" applyFont="1" applyFill="1" applyAlignment="1" applyProtection="1">
      <alignment horizontal="center"/>
      <protection locked="0"/>
    </xf>
    <xf numFmtId="0" fontId="7" fillId="33" borderId="0" xfId="162" applyFont="1" applyFill="1" applyAlignment="1" applyProtection="1">
      <alignment horizontal="right"/>
      <protection locked="0"/>
    </xf>
    <xf numFmtId="0" fontId="9" fillId="33" borderId="0" xfId="162" applyFont="1" applyFill="1" applyProtection="1">
      <alignment/>
      <protection locked="0"/>
    </xf>
    <xf numFmtId="0" fontId="8" fillId="33" borderId="10" xfId="162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62" applyFont="1" applyFill="1" applyBorder="1" applyAlignment="1" applyProtection="1">
      <alignment horizontal="center" vertical="center" wrapText="1"/>
      <protection locked="0"/>
    </xf>
    <xf numFmtId="0" fontId="11" fillId="33" borderId="0" xfId="162" applyFont="1" applyFill="1" applyAlignment="1" applyProtection="1">
      <alignment vertical="center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10" xfId="162" applyNumberFormat="1" applyFont="1" applyFill="1" applyBorder="1" applyAlignment="1" applyProtection="1">
      <alignment horizontal="center" vertical="center"/>
      <protection locked="0"/>
    </xf>
    <xf numFmtId="0" fontId="8" fillId="0" borderId="10" xfId="162" applyNumberFormat="1" applyFont="1" applyFill="1" applyBorder="1" applyAlignment="1" applyProtection="1">
      <alignment horizontal="center" vertical="center" textRotation="90" wrapText="1"/>
      <protection locked="0"/>
    </xf>
    <xf numFmtId="49" fontId="14" fillId="34" borderId="10" xfId="148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152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48" applyFont="1" applyFill="1" applyBorder="1" applyAlignment="1" applyProtection="1">
      <alignment horizontal="center" vertical="center"/>
      <protection locked="0"/>
    </xf>
    <xf numFmtId="49" fontId="14" fillId="0" borderId="10" xfId="73" applyNumberFormat="1" applyFont="1" applyFill="1" applyBorder="1" applyAlignment="1" applyProtection="1">
      <alignment vertical="center" wrapText="1"/>
      <protection locked="0"/>
    </xf>
    <xf numFmtId="49" fontId="12" fillId="0" borderId="10" xfId="148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73" applyNumberFormat="1" applyFont="1" applyFill="1" applyBorder="1" applyAlignment="1" applyProtection="1">
      <alignment horizontal="center" vertical="center"/>
      <protection locked="0"/>
    </xf>
    <xf numFmtId="49" fontId="12" fillId="34" borderId="10" xfId="68" applyNumberFormat="1" applyFont="1" applyFill="1" applyBorder="1" applyAlignment="1" applyProtection="1">
      <alignment horizontal="center" vertical="center"/>
      <protection locked="0"/>
    </xf>
    <xf numFmtId="0" fontId="12" fillId="34" borderId="10" xfId="144" applyFont="1" applyFill="1" applyBorder="1" applyAlignment="1" applyProtection="1">
      <alignment horizontal="center" vertical="center" wrapText="1"/>
      <protection locked="0"/>
    </xf>
    <xf numFmtId="0" fontId="12" fillId="0" borderId="10" xfId="162" applyNumberFormat="1" applyFont="1" applyFill="1" applyBorder="1" applyAlignment="1" applyProtection="1">
      <alignment horizontal="center" vertical="center"/>
      <protection locked="0"/>
    </xf>
    <xf numFmtId="0" fontId="11" fillId="0" borderId="0" xfId="162" applyFont="1" applyFill="1" applyAlignment="1" applyProtection="1">
      <alignment vertical="center"/>
      <protection locked="0"/>
    </xf>
    <xf numFmtId="0" fontId="14" fillId="34" borderId="10" xfId="170" applyFont="1" applyFill="1" applyBorder="1" applyAlignment="1" applyProtection="1">
      <alignment horizontal="left" vertical="center" wrapText="1"/>
      <protection locked="0"/>
    </xf>
    <xf numFmtId="49" fontId="12" fillId="34" borderId="10" xfId="122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26" applyFont="1" applyFill="1" applyBorder="1" applyAlignment="1" applyProtection="1">
      <alignment horizontal="center" vertical="center" wrapText="1"/>
      <protection locked="0"/>
    </xf>
    <xf numFmtId="49" fontId="14" fillId="34" borderId="10" xfId="145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45" applyNumberFormat="1" applyFont="1" applyFill="1" applyBorder="1" applyAlignment="1" applyProtection="1">
      <alignment horizontal="center" vertical="center"/>
      <protection locked="0"/>
    </xf>
    <xf numFmtId="0" fontId="12" fillId="0" borderId="10" xfId="145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vertical="center" wrapText="1"/>
      <protection locked="0"/>
    </xf>
    <xf numFmtId="49" fontId="12" fillId="0" borderId="10" xfId="64" applyNumberFormat="1" applyFont="1" applyFill="1" applyBorder="1" applyAlignment="1" applyProtection="1">
      <alignment horizontal="center" vertical="center"/>
      <protection locked="0"/>
    </xf>
    <xf numFmtId="49" fontId="12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07" applyFont="1" applyFill="1" applyBorder="1" applyAlignment="1">
      <alignment horizontal="left" vertical="center" wrapText="1"/>
      <protection/>
    </xf>
    <xf numFmtId="49" fontId="12" fillId="34" borderId="10" xfId="16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07" applyFont="1" applyFill="1" applyBorder="1" applyAlignment="1" applyProtection="1">
      <alignment horizontal="center" vertical="center" wrapText="1"/>
      <protection locked="0"/>
    </xf>
    <xf numFmtId="0" fontId="14" fillId="0" borderId="10" xfId="107" applyFont="1" applyFill="1" applyBorder="1" applyAlignment="1">
      <alignment horizontal="left" vertical="center" wrapText="1"/>
      <protection/>
    </xf>
    <xf numFmtId="49" fontId="12" fillId="0" borderId="10" xfId="10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2" applyFont="1" applyFill="1" applyBorder="1" applyAlignment="1" applyProtection="1">
      <alignment horizontal="center" vertical="center" wrapText="1"/>
      <protection locked="0"/>
    </xf>
    <xf numFmtId="0" fontId="14" fillId="34" borderId="10" xfId="161" applyNumberFormat="1" applyFont="1" applyFill="1" applyBorder="1" applyAlignment="1" applyProtection="1">
      <alignment vertical="center" wrapText="1"/>
      <protection locked="0"/>
    </xf>
    <xf numFmtId="49" fontId="12" fillId="0" borderId="10" xfId="121" applyNumberFormat="1" applyFont="1" applyFill="1" applyBorder="1" applyAlignment="1">
      <alignment horizontal="center" vertical="center" wrapText="1"/>
      <protection/>
    </xf>
    <xf numFmtId="0" fontId="12" fillId="0" borderId="10" xfId="121" applyNumberFormat="1" applyFont="1" applyFill="1" applyBorder="1" applyAlignment="1">
      <alignment horizontal="center" vertical="center" wrapText="1"/>
      <protection/>
    </xf>
    <xf numFmtId="0" fontId="14" fillId="0" borderId="10" xfId="110" applyFont="1" applyFill="1" applyBorder="1" applyAlignment="1">
      <alignment horizontal="left" vertical="center" wrapText="1"/>
      <protection/>
    </xf>
    <xf numFmtId="49" fontId="12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56" applyNumberFormat="1" applyFont="1" applyFill="1" applyBorder="1" applyAlignment="1" applyProtection="1">
      <alignment horizontal="center" vertical="center"/>
      <protection locked="0"/>
    </xf>
    <xf numFmtId="0" fontId="12" fillId="0" borderId="10" xfId="122" applyFont="1" applyFill="1" applyBorder="1" applyAlignment="1" applyProtection="1">
      <alignment horizontal="center" vertical="center" wrapText="1"/>
      <protection locked="0"/>
    </xf>
    <xf numFmtId="0" fontId="1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162" applyFont="1" applyFill="1" applyBorder="1" applyAlignment="1" applyProtection="1">
      <alignment horizontal="center" vertical="center"/>
      <protection locked="0"/>
    </xf>
    <xf numFmtId="49" fontId="14" fillId="34" borderId="10" xfId="149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3" applyFont="1" applyFill="1" applyBorder="1" applyAlignment="1" applyProtection="1">
      <alignment horizontal="center" vertical="center"/>
      <protection locked="0"/>
    </xf>
    <xf numFmtId="49" fontId="14" fillId="0" borderId="10" xfId="51" applyNumberFormat="1" applyFont="1" applyFill="1" applyBorder="1" applyAlignment="1" applyProtection="1">
      <alignment vertical="center" wrapText="1"/>
      <protection locked="0"/>
    </xf>
    <xf numFmtId="49" fontId="12" fillId="0" borderId="10" xfId="108" applyNumberFormat="1" applyFont="1" applyFill="1" applyBorder="1" applyAlignment="1">
      <alignment horizontal="center" vertical="center" wrapText="1"/>
      <protection/>
    </xf>
    <xf numFmtId="49" fontId="12" fillId="0" borderId="10" xfId="51" applyNumberFormat="1" applyFont="1" applyFill="1" applyBorder="1" applyAlignment="1" applyProtection="1">
      <alignment horizontal="center" vertical="center"/>
      <protection locked="0"/>
    </xf>
    <xf numFmtId="0" fontId="12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2" applyFont="1" applyFill="1" applyBorder="1" applyAlignment="1" applyProtection="1">
      <alignment horizontal="center" vertical="center"/>
      <protection locked="0"/>
    </xf>
    <xf numFmtId="49" fontId="12" fillId="0" borderId="10" xfId="145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14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5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45" applyFont="1" applyFill="1" applyBorder="1" applyAlignment="1" applyProtection="1">
      <alignment horizontal="center" vertical="center" wrapText="1"/>
      <protection locked="0"/>
    </xf>
    <xf numFmtId="49" fontId="14" fillId="0" borderId="10" xfId="72" applyNumberFormat="1" applyFont="1" applyFill="1" applyBorder="1" applyAlignment="1" applyProtection="1">
      <alignment vertical="center" wrapText="1"/>
      <protection locked="0"/>
    </xf>
    <xf numFmtId="49" fontId="12" fillId="0" borderId="10" xfId="149" applyNumberFormat="1" applyFont="1" applyFill="1" applyBorder="1" applyAlignment="1" applyProtection="1">
      <alignment horizontal="center" vertical="center"/>
      <protection locked="0"/>
    </xf>
    <xf numFmtId="49" fontId="12" fillId="0" borderId="10" xfId="66" applyNumberFormat="1" applyFont="1" applyFill="1" applyBorder="1" applyAlignment="1" applyProtection="1">
      <alignment horizontal="center" vertical="center"/>
      <protection locked="0"/>
    </xf>
    <xf numFmtId="0" fontId="12" fillId="0" borderId="10" xfId="173" applyFont="1" applyFill="1" applyBorder="1" applyAlignment="1" applyProtection="1">
      <alignment horizontal="center" vertical="center"/>
      <protection locked="0"/>
    </xf>
    <xf numFmtId="49" fontId="14" fillId="0" borderId="10" xfId="66" applyNumberFormat="1" applyFont="1" applyFill="1" applyBorder="1" applyAlignment="1" applyProtection="1">
      <alignment vertical="center" wrapText="1"/>
      <protection locked="0"/>
    </xf>
    <xf numFmtId="49" fontId="12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4" fillId="35" borderId="10" xfId="145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72" applyNumberFormat="1" applyFont="1" applyBorder="1" applyAlignment="1" applyProtection="1">
      <alignment horizontal="center" vertical="center" wrapText="1"/>
      <protection locked="0"/>
    </xf>
    <xf numFmtId="49" fontId="14" fillId="34" borderId="10" xfId="51" applyNumberFormat="1" applyFont="1" applyFill="1" applyBorder="1" applyAlignment="1" applyProtection="1">
      <alignment vertical="center" wrapText="1"/>
      <protection locked="0"/>
    </xf>
    <xf numFmtId="49" fontId="12" fillId="34" borderId="10" xfId="107" applyNumberFormat="1" applyFont="1" applyFill="1" applyBorder="1" applyAlignment="1">
      <alignment horizontal="center" vertical="center" wrapText="1"/>
      <protection/>
    </xf>
    <xf numFmtId="49" fontId="12" fillId="34" borderId="10" xfId="51" applyNumberFormat="1" applyFont="1" applyFill="1" applyBorder="1" applyAlignment="1" applyProtection="1">
      <alignment horizontal="center" vertical="center"/>
      <protection locked="0"/>
    </xf>
    <xf numFmtId="49" fontId="12" fillId="33" borderId="10" xfId="145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161" applyFont="1" applyFill="1" applyBorder="1" applyAlignment="1" applyProtection="1">
      <alignment horizontal="center" vertical="center" wrapText="1"/>
      <protection locked="0"/>
    </xf>
    <xf numFmtId="0" fontId="12" fillId="0" borderId="10" xfId="165" applyFont="1" applyFill="1" applyBorder="1" applyAlignment="1" applyProtection="1">
      <alignment horizontal="center" vertical="center"/>
      <protection locked="0"/>
    </xf>
    <xf numFmtId="0" fontId="14" fillId="34" borderId="10" xfId="164" applyFont="1" applyFill="1" applyBorder="1" applyAlignment="1" applyProtection="1">
      <alignment vertical="center" wrapText="1"/>
      <protection locked="0"/>
    </xf>
    <xf numFmtId="49" fontId="12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0" applyFont="1" applyFill="1" applyBorder="1" applyAlignment="1" applyProtection="1">
      <alignment horizontal="center" vertical="center" wrapText="1"/>
      <protection locked="0"/>
    </xf>
    <xf numFmtId="0" fontId="14" fillId="0" borderId="10" xfId="170" applyFont="1" applyFill="1" applyBorder="1" applyAlignment="1" applyProtection="1">
      <alignment horizontal="left" vertical="center" wrapText="1"/>
      <protection locked="0"/>
    </xf>
    <xf numFmtId="49" fontId="12" fillId="0" borderId="10" xfId="162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107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07" applyFont="1" applyFill="1" applyBorder="1" applyAlignment="1" applyProtection="1">
      <alignment horizontal="center" vertical="center" wrapText="1"/>
      <protection locked="0"/>
    </xf>
    <xf numFmtId="0" fontId="12" fillId="34" borderId="10" xfId="162" applyFont="1" applyFill="1" applyBorder="1" applyAlignment="1" applyProtection="1">
      <alignment horizontal="center" vertical="center" wrapText="1"/>
      <protection locked="0"/>
    </xf>
    <xf numFmtId="49" fontId="12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1" applyFont="1" applyFill="1" applyBorder="1" applyAlignment="1" applyProtection="1">
      <alignment horizontal="center" vertical="center" wrapText="1"/>
      <protection locked="0"/>
    </xf>
    <xf numFmtId="0" fontId="14" fillId="33" borderId="10" xfId="110" applyFont="1" applyFill="1" applyBorder="1" applyAlignment="1">
      <alignment horizontal="left" vertical="center" wrapText="1"/>
      <protection/>
    </xf>
    <xf numFmtId="49" fontId="12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56" applyNumberFormat="1" applyFont="1" applyFill="1" applyBorder="1" applyAlignment="1" applyProtection="1">
      <alignment horizontal="center" vertical="center"/>
      <protection locked="0"/>
    </xf>
    <xf numFmtId="0" fontId="12" fillId="33" borderId="10" xfId="122" applyFont="1" applyFill="1" applyBorder="1" applyAlignment="1" applyProtection="1">
      <alignment horizontal="center" vertical="center" wrapText="1"/>
      <protection locked="0"/>
    </xf>
    <xf numFmtId="0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1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123" applyFont="1" applyFill="1" applyBorder="1" applyAlignment="1" applyProtection="1">
      <alignment horizontal="center" vertical="center" wrapText="1"/>
      <protection locked="0"/>
    </xf>
    <xf numFmtId="49" fontId="14" fillId="34" borderId="10" xfId="45" applyNumberFormat="1" applyFont="1" applyFill="1" applyBorder="1" applyAlignment="1" applyProtection="1">
      <alignment vertical="center" wrapText="1"/>
      <protection locked="0"/>
    </xf>
    <xf numFmtId="49" fontId="12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55" applyFont="1" applyFill="1" applyBorder="1" applyAlignment="1" applyProtection="1">
      <alignment horizontal="center" vertical="center"/>
      <protection locked="0"/>
    </xf>
    <xf numFmtId="49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7" applyFont="1" applyFill="1" applyBorder="1" applyAlignment="1" applyProtection="1">
      <alignment horizontal="center" vertical="center" wrapText="1"/>
      <protection locked="0"/>
    </xf>
    <xf numFmtId="49" fontId="14" fillId="0" borderId="10" xfId="45" applyNumberFormat="1" applyFont="1" applyFill="1" applyBorder="1" applyAlignment="1" applyProtection="1">
      <alignment vertical="center" wrapText="1"/>
      <protection locked="0"/>
    </xf>
    <xf numFmtId="49" fontId="12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67" applyFont="1" applyFill="1" applyBorder="1" applyAlignment="1" applyProtection="1">
      <alignment horizontal="left" vertical="center" wrapText="1"/>
      <protection locked="0"/>
    </xf>
    <xf numFmtId="49" fontId="14" fillId="34" borderId="10" xfId="72" applyNumberFormat="1" applyFont="1" applyFill="1" applyBorder="1" applyAlignment="1" applyProtection="1">
      <alignment vertical="center" wrapText="1"/>
      <protection locked="0"/>
    </xf>
    <xf numFmtId="49" fontId="12" fillId="0" borderId="10" xfId="110" applyNumberFormat="1" applyFont="1" applyFill="1" applyBorder="1" applyAlignment="1" applyProtection="1">
      <alignment horizontal="center" vertical="center"/>
      <protection locked="0"/>
    </xf>
    <xf numFmtId="49" fontId="12" fillId="0" borderId="10" xfId="72" applyNumberFormat="1" applyFont="1" applyFill="1" applyBorder="1" applyAlignment="1" applyProtection="1">
      <alignment horizontal="center" vertical="center"/>
      <protection locked="0"/>
    </xf>
    <xf numFmtId="0" fontId="12" fillId="0" borderId="10" xfId="135" applyFont="1" applyFill="1" applyBorder="1" applyAlignment="1" applyProtection="1">
      <alignment horizontal="center" vertical="center" wrapText="1"/>
      <protection locked="0"/>
    </xf>
    <xf numFmtId="49" fontId="14" fillId="36" borderId="10" xfId="69" applyNumberFormat="1" applyFont="1" applyFill="1" applyBorder="1" applyAlignment="1" applyProtection="1">
      <alignment vertical="center" wrapText="1"/>
      <protection locked="0"/>
    </xf>
    <xf numFmtId="49" fontId="12" fillId="36" borderId="10" xfId="149" applyNumberFormat="1" applyFont="1" applyFill="1" applyBorder="1" applyAlignment="1" applyProtection="1">
      <alignment horizontal="center" vertical="center"/>
      <protection locked="0"/>
    </xf>
    <xf numFmtId="0" fontId="14" fillId="33" borderId="10" xfId="149" applyFont="1" applyFill="1" applyBorder="1" applyAlignment="1">
      <alignment horizontal="left" vertical="center" wrapText="1"/>
      <protection/>
    </xf>
    <xf numFmtId="49" fontId="12" fillId="33" borderId="10" xfId="149" applyNumberFormat="1" applyFont="1" applyFill="1" applyBorder="1" applyAlignment="1">
      <alignment horizontal="center" vertical="center" shrinkToFit="1"/>
      <protection/>
    </xf>
    <xf numFmtId="0" fontId="12" fillId="33" borderId="10" xfId="149" applyFont="1" applyFill="1" applyBorder="1" applyAlignment="1">
      <alignment horizontal="center" vertical="center" shrinkToFit="1"/>
      <protection/>
    </xf>
    <xf numFmtId="49" fontId="12" fillId="34" borderId="10" xfId="68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1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08" applyFont="1" applyFill="1" applyBorder="1" applyAlignment="1" applyProtection="1">
      <alignment horizontal="center" vertical="center" wrapText="1"/>
      <protection locked="0"/>
    </xf>
    <xf numFmtId="49" fontId="12" fillId="0" borderId="10" xfId="107" applyNumberFormat="1" applyFont="1" applyFill="1" applyBorder="1" applyAlignment="1">
      <alignment horizontal="center" vertical="center" wrapText="1"/>
      <protection/>
    </xf>
    <xf numFmtId="49" fontId="12" fillId="0" borderId="10" xfId="133" applyNumberFormat="1" applyFont="1" applyFill="1" applyBorder="1" applyAlignment="1">
      <alignment horizontal="center" vertical="center" wrapText="1"/>
      <protection/>
    </xf>
    <xf numFmtId="49" fontId="12" fillId="0" borderId="10" xfId="83" applyNumberFormat="1" applyFont="1" applyFill="1" applyBorder="1" applyAlignment="1" applyProtection="1">
      <alignment horizontal="center" vertical="center"/>
      <protection locked="0"/>
    </xf>
    <xf numFmtId="0" fontId="14" fillId="34" borderId="10" xfId="119" applyFont="1" applyFill="1" applyBorder="1" applyAlignment="1">
      <alignment vertical="center" wrapText="1"/>
      <protection/>
    </xf>
    <xf numFmtId="49" fontId="12" fillId="0" borderId="10" xfId="119" applyNumberFormat="1" applyFont="1" applyFill="1" applyBorder="1" applyAlignment="1">
      <alignment horizontal="center" vertical="center" wrapText="1"/>
      <protection/>
    </xf>
    <xf numFmtId="0" fontId="14" fillId="0" borderId="10" xfId="108" applyFont="1" applyFill="1" applyBorder="1" applyAlignment="1">
      <alignment horizontal="left" vertical="center" wrapText="1"/>
      <protection/>
    </xf>
    <xf numFmtId="49" fontId="12" fillId="34" borderId="10" xfId="108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08" applyFont="1" applyFill="1" applyBorder="1" applyAlignment="1" applyProtection="1">
      <alignment horizontal="center" vertical="center" wrapText="1"/>
      <protection locked="0"/>
    </xf>
    <xf numFmtId="0" fontId="12" fillId="0" borderId="10" xfId="119" applyFont="1" applyFill="1" applyBorder="1" applyAlignment="1" applyProtection="1">
      <alignment horizontal="center" vertical="center" wrapText="1"/>
      <protection locked="0"/>
    </xf>
    <xf numFmtId="0" fontId="14" fillId="0" borderId="10" xfId="160" applyFont="1" applyFill="1" applyBorder="1" applyAlignment="1" applyProtection="1">
      <alignment vertical="center" wrapText="1"/>
      <protection locked="0"/>
    </xf>
    <xf numFmtId="49" fontId="12" fillId="0" borderId="10" xfId="147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162" applyFont="1" applyFill="1" applyBorder="1" applyAlignment="1" applyProtection="1">
      <alignment vertical="center"/>
      <protection locked="0"/>
    </xf>
    <xf numFmtId="0" fontId="0" fillId="33" borderId="0" xfId="162" applyFont="1" applyFill="1" applyAlignment="1" applyProtection="1">
      <alignment horizontal="center" vertical="center"/>
      <protection locked="0"/>
    </xf>
    <xf numFmtId="0" fontId="4" fillId="33" borderId="0" xfId="155" applyNumberFormat="1" applyFont="1" applyFill="1" applyBorder="1" applyAlignment="1" applyProtection="1">
      <alignment vertical="center"/>
      <protection locked="0"/>
    </xf>
    <xf numFmtId="49" fontId="4" fillId="33" borderId="0" xfId="155" applyNumberFormat="1" applyFont="1" applyFill="1" applyBorder="1" applyAlignment="1" applyProtection="1">
      <alignment vertical="center"/>
      <protection locked="0"/>
    </xf>
    <xf numFmtId="0" fontId="4" fillId="33" borderId="0" xfId="155" applyNumberFormat="1" applyFont="1" applyFill="1" applyBorder="1" applyAlignment="1" applyProtection="1">
      <alignment horizontal="left" vertical="center"/>
      <protection locked="0"/>
    </xf>
    <xf numFmtId="0" fontId="15" fillId="33" borderId="0" xfId="162" applyFont="1" applyFill="1" applyAlignment="1" applyProtection="1">
      <alignment horizontal="center" vertical="center"/>
      <protection locked="0"/>
    </xf>
    <xf numFmtId="0" fontId="11" fillId="33" borderId="0" xfId="162" applyFont="1" applyFill="1" applyAlignment="1" applyProtection="1">
      <alignment horizontal="center" vertical="center" wrapText="1"/>
      <protection locked="0"/>
    </xf>
    <xf numFmtId="0" fontId="0" fillId="33" borderId="0" xfId="155" applyNumberFormat="1" applyFont="1" applyFill="1" applyBorder="1" applyAlignment="1" applyProtection="1">
      <alignment vertical="center"/>
      <protection locked="0"/>
    </xf>
    <xf numFmtId="0" fontId="4" fillId="0" borderId="0" xfId="156" applyFont="1" applyAlignment="1" applyProtection="1">
      <alignment vertical="center"/>
      <protection locked="0"/>
    </xf>
    <xf numFmtId="0" fontId="0" fillId="33" borderId="0" xfId="162" applyNumberFormat="1" applyFont="1" applyFill="1" applyBorder="1" applyAlignment="1" applyProtection="1">
      <alignment vertical="center" wrapText="1"/>
      <protection locked="0"/>
    </xf>
    <xf numFmtId="49" fontId="0" fillId="33" borderId="0" xfId="162" applyNumberFormat="1" applyFont="1" applyFill="1" applyBorder="1" applyAlignment="1" applyProtection="1">
      <alignment vertical="center" wrapText="1"/>
      <protection locked="0"/>
    </xf>
    <xf numFmtId="0" fontId="15" fillId="33" borderId="0" xfId="162" applyNumberFormat="1" applyFont="1" applyFill="1" applyBorder="1" applyAlignment="1" applyProtection="1">
      <alignment horizontal="left" vertical="center" wrapText="1"/>
      <protection locked="0"/>
    </xf>
    <xf numFmtId="0" fontId="16" fillId="33" borderId="0" xfId="162" applyFont="1" applyFill="1" applyAlignment="1" applyProtection="1">
      <alignment vertical="center"/>
      <protection locked="0"/>
    </xf>
    <xf numFmtId="0" fontId="17" fillId="0" borderId="0" xfId="164" applyFont="1" applyAlignment="1" applyProtection="1">
      <alignment vertical="center" wrapText="1"/>
      <protection locked="0"/>
    </xf>
    <xf numFmtId="1" fontId="17" fillId="0" borderId="0" xfId="164" applyNumberFormat="1" applyFont="1" applyAlignment="1" applyProtection="1">
      <alignment vertical="center" wrapText="1"/>
      <protection locked="0"/>
    </xf>
    <xf numFmtId="172" fontId="18" fillId="0" borderId="0" xfId="164" applyNumberFormat="1" applyFont="1" applyAlignment="1" applyProtection="1">
      <alignment horizontal="center" vertical="center"/>
      <protection locked="0"/>
    </xf>
    <xf numFmtId="0" fontId="18" fillId="0" borderId="0" xfId="164" applyFont="1" applyAlignment="1" applyProtection="1">
      <alignment horizontal="center" vertical="center"/>
      <protection locked="0"/>
    </xf>
    <xf numFmtId="1" fontId="18" fillId="0" borderId="0" xfId="164" applyNumberFormat="1" applyFont="1" applyAlignment="1" applyProtection="1">
      <alignment horizontal="center" vertical="center"/>
      <protection locked="0"/>
    </xf>
    <xf numFmtId="0" fontId="0" fillId="0" borderId="0" xfId="164" applyAlignment="1" applyProtection="1">
      <alignment vertical="center"/>
      <protection locked="0"/>
    </xf>
    <xf numFmtId="172" fontId="0" fillId="0" borderId="0" xfId="164" applyNumberFormat="1" applyAlignment="1" applyProtection="1">
      <alignment vertical="center"/>
      <protection locked="0"/>
    </xf>
    <xf numFmtId="0" fontId="13" fillId="0" borderId="0" xfId="119">
      <alignment/>
      <protection/>
    </xf>
    <xf numFmtId="0" fontId="0" fillId="0" borderId="0" xfId="156" applyFont="1" applyAlignment="1" applyProtection="1">
      <alignment vertical="center"/>
      <protection locked="0"/>
    </xf>
    <xf numFmtId="0" fontId="17" fillId="0" borderId="0" xfId="115" applyFont="1">
      <alignment/>
      <protection/>
    </xf>
    <xf numFmtId="0" fontId="2" fillId="0" borderId="0" xfId="115" applyFont="1">
      <alignment/>
      <protection/>
    </xf>
    <xf numFmtId="0" fontId="22" fillId="0" borderId="0" xfId="115" applyFont="1" applyAlignment="1">
      <alignment horizontal="left" vertical="center"/>
      <protection/>
    </xf>
    <xf numFmtId="0" fontId="24" fillId="0" borderId="0" xfId="115" applyFont="1">
      <alignment/>
      <protection/>
    </xf>
    <xf numFmtId="0" fontId="7" fillId="0" borderId="0" xfId="165" applyFont="1" applyAlignment="1" applyProtection="1">
      <alignment vertical="center"/>
      <protection locked="0"/>
    </xf>
    <xf numFmtId="0" fontId="14" fillId="0" borderId="0" xfId="168" applyFont="1" applyAlignment="1" applyProtection="1">
      <alignment vertical="center" wrapText="1"/>
      <protection locked="0"/>
    </xf>
    <xf numFmtId="49" fontId="14" fillId="0" borderId="0" xfId="168" applyNumberFormat="1" applyFont="1" applyAlignment="1" applyProtection="1">
      <alignment vertical="center" wrapText="1"/>
      <protection locked="0"/>
    </xf>
    <xf numFmtId="0" fontId="25" fillId="0" borderId="0" xfId="164" applyFont="1" applyBorder="1" applyAlignment="1" applyProtection="1">
      <alignment horizontal="right" vertical="center"/>
      <protection locked="0"/>
    </xf>
    <xf numFmtId="0" fontId="26" fillId="0" borderId="0" xfId="168" applyFont="1" applyAlignment="1" applyProtection="1">
      <alignment vertical="center"/>
      <protection locked="0"/>
    </xf>
    <xf numFmtId="0" fontId="13" fillId="0" borderId="0" xfId="119" applyAlignment="1">
      <alignment vertical="center"/>
      <protection/>
    </xf>
    <xf numFmtId="0" fontId="7" fillId="0" borderId="0" xfId="167" applyFont="1" applyAlignment="1" applyProtection="1">
      <alignment horizontal="right" vertical="center"/>
      <protection locked="0"/>
    </xf>
    <xf numFmtId="0" fontId="8" fillId="33" borderId="10" xfId="164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164" applyFont="1" applyFill="1" applyBorder="1" applyAlignment="1" applyProtection="1">
      <alignment horizontal="center" vertical="center" wrapText="1"/>
      <protection locked="0"/>
    </xf>
    <xf numFmtId="0" fontId="5" fillId="0" borderId="0" xfId="156" applyFont="1" applyAlignment="1" applyProtection="1">
      <alignment vertical="center"/>
      <protection locked="0"/>
    </xf>
    <xf numFmtId="1" fontId="12" fillId="33" borderId="10" xfId="157" applyNumberFormat="1" applyFont="1" applyFill="1" applyBorder="1" applyAlignment="1" applyProtection="1">
      <alignment horizontal="center" vertical="center" textRotation="90" wrapText="1"/>
      <protection locked="0"/>
    </xf>
    <xf numFmtId="172" fontId="12" fillId="33" borderId="10" xfId="157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157" applyFont="1" applyFill="1" applyBorder="1" applyAlignment="1" applyProtection="1">
      <alignment horizontal="center" vertical="center" textRotation="90" wrapText="1"/>
      <protection locked="0"/>
    </xf>
    <xf numFmtId="0" fontId="27" fillId="0" borderId="10" xfId="157" applyFont="1" applyBorder="1" applyAlignment="1" applyProtection="1">
      <alignment horizontal="center" vertical="center" wrapText="1"/>
      <protection locked="0"/>
    </xf>
    <xf numFmtId="0" fontId="4" fillId="0" borderId="10" xfId="165" applyNumberFormat="1" applyFont="1" applyFill="1" applyBorder="1" applyAlignment="1" applyProtection="1">
      <alignment horizontal="center" vertical="center"/>
      <protection locked="0"/>
    </xf>
    <xf numFmtId="174" fontId="10" fillId="0" borderId="10" xfId="156" applyNumberFormat="1" applyFont="1" applyBorder="1" applyAlignment="1" applyProtection="1">
      <alignment horizontal="center" vertical="center" wrapText="1"/>
      <protection locked="0"/>
    </xf>
    <xf numFmtId="172" fontId="28" fillId="0" borderId="10" xfId="156" applyNumberFormat="1" applyFont="1" applyBorder="1" applyAlignment="1" applyProtection="1">
      <alignment horizontal="center" vertical="center" wrapText="1"/>
      <protection locked="0"/>
    </xf>
    <xf numFmtId="0" fontId="8" fillId="0" borderId="10" xfId="156" applyFont="1" applyBorder="1" applyAlignment="1" applyProtection="1">
      <alignment horizontal="center" vertical="center" wrapText="1"/>
      <protection locked="0"/>
    </xf>
    <xf numFmtId="1" fontId="10" fillId="0" borderId="10" xfId="156" applyNumberFormat="1" applyFont="1" applyBorder="1" applyAlignment="1" applyProtection="1">
      <alignment horizontal="center" vertical="center" wrapText="1"/>
      <protection locked="0"/>
    </xf>
    <xf numFmtId="0" fontId="14" fillId="0" borderId="10" xfId="155" applyFont="1" applyBorder="1" applyAlignment="1" applyProtection="1">
      <alignment horizontal="center" vertical="center" wrapText="1"/>
      <protection locked="0"/>
    </xf>
    <xf numFmtId="0" fontId="15" fillId="0" borderId="0" xfId="156" applyFont="1" applyAlignment="1" applyProtection="1">
      <alignment vertical="center"/>
      <protection locked="0"/>
    </xf>
    <xf numFmtId="0" fontId="4" fillId="0" borderId="0" xfId="157" applyFont="1" applyBorder="1" applyAlignment="1" applyProtection="1">
      <alignment horizontal="center" vertical="center" wrapText="1"/>
      <protection locked="0"/>
    </xf>
    <xf numFmtId="0" fontId="4" fillId="0" borderId="0" xfId="165" applyNumberFormat="1" applyFont="1" applyFill="1" applyBorder="1" applyAlignment="1" applyProtection="1">
      <alignment horizontal="center" vertical="center"/>
      <protection locked="0"/>
    </xf>
    <xf numFmtId="49" fontId="8" fillId="0" borderId="0" xfId="147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15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47" applyFont="1" applyFill="1" applyBorder="1" applyAlignment="1" applyProtection="1">
      <alignment horizontal="center" vertical="center" wrapText="1"/>
      <protection locked="0"/>
    </xf>
    <xf numFmtId="49" fontId="8" fillId="33" borderId="0" xfId="64" applyNumberFormat="1" applyFont="1" applyFill="1" applyBorder="1" applyAlignment="1" applyProtection="1">
      <alignment vertical="center" wrapText="1"/>
      <protection locked="0"/>
    </xf>
    <xf numFmtId="49" fontId="10" fillId="0" borderId="0" xfId="147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64" applyNumberFormat="1" applyFont="1" applyFill="1" applyBorder="1" applyAlignment="1" applyProtection="1">
      <alignment horizontal="left" vertical="center" wrapText="1"/>
      <protection locked="0"/>
    </xf>
    <xf numFmtId="174" fontId="10" fillId="0" borderId="0" xfId="156" applyNumberFormat="1" applyFont="1" applyBorder="1" applyAlignment="1" applyProtection="1">
      <alignment horizontal="center" vertical="center" wrapText="1"/>
      <protection locked="0"/>
    </xf>
    <xf numFmtId="172" fontId="28" fillId="0" borderId="0" xfId="156" applyNumberFormat="1" applyFont="1" applyBorder="1" applyAlignment="1" applyProtection="1">
      <alignment horizontal="center" vertical="center" wrapText="1"/>
      <protection locked="0"/>
    </xf>
    <xf numFmtId="0" fontId="8" fillId="0" borderId="0" xfId="156" applyFont="1" applyBorder="1" applyAlignment="1" applyProtection="1">
      <alignment horizontal="center" vertical="center" wrapText="1"/>
      <protection locked="0"/>
    </xf>
    <xf numFmtId="1" fontId="10" fillId="0" borderId="0" xfId="156" applyNumberFormat="1" applyFont="1" applyBorder="1" applyAlignment="1" applyProtection="1">
      <alignment horizontal="center" vertical="center" wrapText="1"/>
      <protection locked="0"/>
    </xf>
    <xf numFmtId="49" fontId="4" fillId="0" borderId="0" xfId="156" applyNumberFormat="1" applyFont="1" applyAlignment="1" applyProtection="1">
      <alignment vertical="center"/>
      <protection locked="0"/>
    </xf>
    <xf numFmtId="0" fontId="0" fillId="0" borderId="0" xfId="156" applyNumberFormat="1" applyFont="1" applyFill="1" applyBorder="1" applyAlignment="1" applyProtection="1">
      <alignment horizontal="center" vertical="center"/>
      <protection locked="0"/>
    </xf>
    <xf numFmtId="0" fontId="4" fillId="0" borderId="0" xfId="156" applyNumberFormat="1" applyFont="1" applyFill="1" applyBorder="1" applyAlignment="1" applyProtection="1">
      <alignment vertical="center"/>
      <protection locked="0"/>
    </xf>
    <xf numFmtId="1" fontId="4" fillId="0" borderId="0" xfId="156" applyNumberFormat="1" applyFont="1" applyAlignment="1" applyProtection="1">
      <alignment vertical="center"/>
      <protection locked="0"/>
    </xf>
    <xf numFmtId="172" fontId="4" fillId="0" borderId="0" xfId="156" applyNumberFormat="1" applyFont="1" applyAlignment="1" applyProtection="1">
      <alignment vertical="center"/>
      <protection locked="0"/>
    </xf>
    <xf numFmtId="0" fontId="0" fillId="0" borderId="0" xfId="156" applyNumberFormat="1" applyFont="1" applyFill="1" applyBorder="1" applyAlignment="1" applyProtection="1">
      <alignment vertical="center"/>
      <protection locked="0"/>
    </xf>
    <xf numFmtId="1" fontId="0" fillId="0" borderId="0" xfId="156" applyNumberFormat="1" applyFont="1" applyAlignment="1" applyProtection="1">
      <alignment vertical="center"/>
      <protection locked="0"/>
    </xf>
    <xf numFmtId="172" fontId="0" fillId="0" borderId="0" xfId="156" applyNumberFormat="1" applyFont="1" applyAlignment="1" applyProtection="1">
      <alignment vertical="center"/>
      <protection locked="0"/>
    </xf>
    <xf numFmtId="0" fontId="8" fillId="33" borderId="11" xfId="164" applyFont="1" applyFill="1" applyBorder="1" applyAlignment="1" applyProtection="1">
      <alignment horizontal="center" vertical="center" textRotation="90" wrapText="1"/>
      <protection locked="0"/>
    </xf>
    <xf numFmtId="0" fontId="14" fillId="33" borderId="11" xfId="164" applyFont="1" applyFill="1" applyBorder="1" applyAlignment="1" applyProtection="1">
      <alignment horizontal="center" vertical="center" wrapText="1"/>
      <protection locked="0"/>
    </xf>
    <xf numFmtId="1" fontId="12" fillId="33" borderId="11" xfId="157" applyNumberFormat="1" applyFont="1" applyFill="1" applyBorder="1" applyAlignment="1" applyProtection="1">
      <alignment horizontal="center" vertical="center" textRotation="90" wrapText="1"/>
      <protection locked="0"/>
    </xf>
    <xf numFmtId="172" fontId="12" fillId="33" borderId="11" xfId="157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157" applyFont="1" applyFill="1" applyBorder="1" applyAlignment="1" applyProtection="1">
      <alignment horizontal="center" vertical="center" textRotation="90" wrapText="1"/>
      <protection locked="0"/>
    </xf>
    <xf numFmtId="0" fontId="27" fillId="0" borderId="11" xfId="157" applyFont="1" applyBorder="1" applyAlignment="1" applyProtection="1">
      <alignment horizontal="center" vertical="center" wrapText="1"/>
      <protection locked="0"/>
    </xf>
    <xf numFmtId="0" fontId="4" fillId="0" borderId="11" xfId="165" applyNumberFormat="1" applyFont="1" applyFill="1" applyBorder="1" applyAlignment="1" applyProtection="1">
      <alignment horizontal="center" vertical="center"/>
      <protection locked="0"/>
    </xf>
    <xf numFmtId="174" fontId="30" fillId="0" borderId="11" xfId="156" applyNumberFormat="1" applyFont="1" applyBorder="1" applyAlignment="1" applyProtection="1">
      <alignment horizontal="center" vertical="center" wrapText="1"/>
      <protection locked="0"/>
    </xf>
    <xf numFmtId="172" fontId="31" fillId="0" borderId="11" xfId="156" applyNumberFormat="1" applyFont="1" applyBorder="1" applyAlignment="1" applyProtection="1">
      <alignment horizontal="center" vertical="center" wrapText="1"/>
      <protection locked="0"/>
    </xf>
    <xf numFmtId="0" fontId="32" fillId="0" borderId="11" xfId="156" applyFont="1" applyBorder="1" applyAlignment="1" applyProtection="1">
      <alignment horizontal="center" vertical="center" wrapText="1"/>
      <protection locked="0"/>
    </xf>
    <xf numFmtId="1" fontId="30" fillId="0" borderId="11" xfId="156" applyNumberFormat="1" applyFont="1" applyBorder="1" applyAlignment="1" applyProtection="1">
      <alignment horizontal="center" vertical="center" wrapText="1"/>
      <protection locked="0"/>
    </xf>
    <xf numFmtId="0" fontId="14" fillId="0" borderId="11" xfId="155" applyFont="1" applyBorder="1" applyAlignment="1" applyProtection="1">
      <alignment horizontal="center" vertical="center" wrapText="1"/>
      <protection locked="0"/>
    </xf>
    <xf numFmtId="49" fontId="17" fillId="0" borderId="0" xfId="164" applyNumberFormat="1" applyFont="1" applyAlignment="1" applyProtection="1">
      <alignment vertical="center" wrapText="1"/>
      <protection locked="0"/>
    </xf>
    <xf numFmtId="0" fontId="0" fillId="0" borderId="0" xfId="168" applyAlignment="1" applyProtection="1">
      <alignment vertical="center"/>
      <protection locked="0"/>
    </xf>
    <xf numFmtId="0" fontId="21" fillId="0" borderId="0" xfId="155" applyFont="1" applyAlignment="1" applyProtection="1">
      <alignment horizontal="center"/>
      <protection locked="0"/>
    </xf>
    <xf numFmtId="0" fontId="14" fillId="0" borderId="0" xfId="168" applyFont="1" applyAlignment="1" applyProtection="1">
      <alignment vertical="center"/>
      <protection locked="0"/>
    </xf>
    <xf numFmtId="0" fontId="12" fillId="0" borderId="12" xfId="157" applyFont="1" applyBorder="1" applyAlignment="1" applyProtection="1">
      <alignment horizontal="center" vertical="center" wrapText="1"/>
      <protection locked="0"/>
    </xf>
    <xf numFmtId="0" fontId="4" fillId="0" borderId="10" xfId="166" applyNumberFormat="1" applyFont="1" applyFill="1" applyBorder="1" applyAlignment="1" applyProtection="1">
      <alignment horizontal="center" vertical="center"/>
      <protection locked="0"/>
    </xf>
    <xf numFmtId="174" fontId="10" fillId="0" borderId="11" xfId="156" applyNumberFormat="1" applyFont="1" applyBorder="1" applyAlignment="1" applyProtection="1">
      <alignment horizontal="center" vertical="center" wrapText="1"/>
      <protection locked="0"/>
    </xf>
    <xf numFmtId="172" fontId="28" fillId="0" borderId="11" xfId="156" applyNumberFormat="1" applyFont="1" applyBorder="1" applyAlignment="1" applyProtection="1">
      <alignment horizontal="center" vertical="center" wrapText="1"/>
      <protection locked="0"/>
    </xf>
    <xf numFmtId="0" fontId="8" fillId="0" borderId="11" xfId="156" applyFont="1" applyBorder="1" applyAlignment="1" applyProtection="1">
      <alignment horizontal="center" vertical="center" wrapText="1"/>
      <protection locked="0"/>
    </xf>
    <xf numFmtId="1" fontId="10" fillId="0" borderId="11" xfId="156" applyNumberFormat="1" applyFont="1" applyBorder="1" applyAlignment="1" applyProtection="1">
      <alignment horizontal="center" vertical="center" wrapText="1"/>
      <protection locked="0"/>
    </xf>
    <xf numFmtId="0" fontId="0" fillId="33" borderId="10" xfId="162" applyFill="1" applyBorder="1" applyAlignment="1" applyProtection="1">
      <alignment horizontal="center" vertical="center"/>
      <protection locked="0"/>
    </xf>
    <xf numFmtId="0" fontId="14" fillId="0" borderId="10" xfId="161" applyNumberFormat="1" applyFont="1" applyFill="1" applyBorder="1" applyAlignment="1" applyProtection="1">
      <alignment vertical="center" wrapText="1"/>
      <protection locked="0"/>
    </xf>
    <xf numFmtId="0" fontId="27" fillId="0" borderId="0" xfId="157" applyFont="1" applyBorder="1" applyAlignment="1" applyProtection="1">
      <alignment horizontal="center" vertical="center" wrapText="1"/>
      <protection locked="0"/>
    </xf>
    <xf numFmtId="49" fontId="10" fillId="0" borderId="0" xfId="158" applyNumberFormat="1" applyFont="1" applyFill="1" applyBorder="1" applyAlignment="1" applyProtection="1">
      <alignment horizontal="center" vertical="center"/>
      <protection locked="0"/>
    </xf>
    <xf numFmtId="49" fontId="8" fillId="0" borderId="0" xfId="145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14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61" applyFont="1" applyFill="1" applyBorder="1" applyAlignment="1" applyProtection="1">
      <alignment horizontal="center" vertical="center" wrapText="1"/>
      <protection locked="0"/>
    </xf>
    <xf numFmtId="0" fontId="32" fillId="0" borderId="0" xfId="109" applyFont="1" applyFill="1" applyBorder="1" applyAlignment="1">
      <alignment vertical="center" wrapText="1"/>
      <protection/>
    </xf>
    <xf numFmtId="49" fontId="30" fillId="0" borderId="0" xfId="10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6" applyNumberFormat="1" applyFont="1" applyFill="1" applyBorder="1" applyAlignment="1" applyProtection="1">
      <alignment horizontal="center" vertical="center"/>
      <protection locked="0"/>
    </xf>
    <xf numFmtId="49" fontId="10" fillId="0" borderId="0" xfId="51" applyNumberFormat="1" applyFont="1" applyFill="1" applyBorder="1" applyAlignment="1" applyProtection="1">
      <alignment horizontal="center" vertical="center"/>
      <protection locked="0"/>
    </xf>
    <xf numFmtId="0" fontId="10" fillId="0" borderId="0" xfId="56" applyNumberFormat="1" applyFont="1" applyFill="1" applyBorder="1" applyAlignment="1" applyProtection="1">
      <alignment horizontal="center" vertical="center" wrapText="1"/>
      <protection locked="0"/>
    </xf>
    <xf numFmtId="174" fontId="30" fillId="0" borderId="0" xfId="156" applyNumberFormat="1" applyFont="1" applyBorder="1" applyAlignment="1" applyProtection="1">
      <alignment horizontal="center" vertical="center" wrapText="1"/>
      <protection locked="0"/>
    </xf>
    <xf numFmtId="172" fontId="31" fillId="0" borderId="0" xfId="156" applyNumberFormat="1" applyFont="1" applyBorder="1" applyAlignment="1" applyProtection="1">
      <alignment horizontal="center" vertical="center" wrapText="1"/>
      <protection locked="0"/>
    </xf>
    <xf numFmtId="0" fontId="32" fillId="0" borderId="0" xfId="156" applyFont="1" applyBorder="1" applyAlignment="1" applyProtection="1">
      <alignment horizontal="center" vertical="center" wrapText="1"/>
      <protection locked="0"/>
    </xf>
    <xf numFmtId="1" fontId="30" fillId="0" borderId="0" xfId="156" applyNumberFormat="1" applyFont="1" applyBorder="1" applyAlignment="1" applyProtection="1">
      <alignment horizontal="center" vertical="center" wrapText="1"/>
      <protection locked="0"/>
    </xf>
    <xf numFmtId="0" fontId="14" fillId="0" borderId="0" xfId="155" applyFont="1" applyBorder="1" applyAlignment="1" applyProtection="1">
      <alignment horizontal="center" vertical="center" wrapText="1"/>
      <protection locked="0"/>
    </xf>
    <xf numFmtId="0" fontId="0" fillId="0" borderId="0" xfId="155" applyFont="1" applyAlignment="1" applyProtection="1">
      <alignment vertical="center"/>
      <protection locked="0"/>
    </xf>
    <xf numFmtId="49" fontId="0" fillId="0" borderId="0" xfId="156" applyNumberFormat="1" applyFont="1" applyAlignment="1" applyProtection="1">
      <alignment vertical="center"/>
      <protection locked="0"/>
    </xf>
    <xf numFmtId="49" fontId="10" fillId="0" borderId="11" xfId="158" applyNumberFormat="1" applyFont="1" applyFill="1" applyBorder="1" applyAlignment="1" applyProtection="1">
      <alignment horizontal="center" vertical="center"/>
      <protection locked="0"/>
    </xf>
    <xf numFmtId="0" fontId="14" fillId="33" borderId="13" xfId="164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158" applyNumberFormat="1" applyFont="1" applyFill="1" applyBorder="1" applyAlignment="1" applyProtection="1">
      <alignment horizontal="center" vertical="center"/>
      <protection locked="0"/>
    </xf>
    <xf numFmtId="49" fontId="14" fillId="0" borderId="10" xfId="145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5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45" applyNumberFormat="1" applyFont="1" applyFill="1" applyBorder="1" applyAlignment="1" applyProtection="1">
      <alignment vertical="center" wrapText="1"/>
      <protection locked="0"/>
    </xf>
    <xf numFmtId="49" fontId="4" fillId="0" borderId="10" xfId="154" applyNumberFormat="1" applyFont="1" applyFill="1" applyBorder="1" applyAlignment="1" applyProtection="1">
      <alignment horizontal="center" vertical="center" wrapText="1"/>
      <protection locked="0"/>
    </xf>
    <xf numFmtId="174" fontId="30" fillId="0" borderId="14" xfId="156" applyNumberFormat="1" applyFont="1" applyBorder="1" applyAlignment="1" applyProtection="1">
      <alignment horizontal="center" vertical="center" wrapText="1"/>
      <protection locked="0"/>
    </xf>
    <xf numFmtId="0" fontId="4" fillId="0" borderId="0" xfId="164" applyFont="1" applyFill="1" applyBorder="1" applyAlignment="1" applyProtection="1">
      <alignment horizontal="center" vertical="center"/>
      <protection locked="0"/>
    </xf>
    <xf numFmtId="0" fontId="4" fillId="0" borderId="0" xfId="156" applyFont="1" applyBorder="1" applyAlignment="1" applyProtection="1">
      <alignment vertical="center"/>
      <protection locked="0"/>
    </xf>
    <xf numFmtId="1" fontId="12" fillId="33" borderId="13" xfId="157" applyNumberFormat="1" applyFont="1" applyFill="1" applyBorder="1" applyAlignment="1" applyProtection="1">
      <alignment horizontal="center" vertical="center" textRotation="90" wrapText="1"/>
      <protection locked="0"/>
    </xf>
    <xf numFmtId="172" fontId="12" fillId="33" borderId="13" xfId="157" applyNumberFormat="1" applyFont="1" applyFill="1" applyBorder="1" applyAlignment="1" applyProtection="1">
      <alignment horizontal="center" vertical="center" wrapText="1"/>
      <protection locked="0"/>
    </xf>
    <xf numFmtId="0" fontId="12" fillId="33" borderId="13" xfId="157" applyFont="1" applyFill="1" applyBorder="1" applyAlignment="1" applyProtection="1">
      <alignment horizontal="center" vertical="center" textRotation="90" wrapText="1"/>
      <protection locked="0"/>
    </xf>
    <xf numFmtId="0" fontId="4" fillId="34" borderId="10" xfId="166" applyFont="1" applyFill="1" applyBorder="1" applyAlignment="1" applyProtection="1">
      <alignment horizontal="center" vertical="center"/>
      <protection locked="0"/>
    </xf>
    <xf numFmtId="0" fontId="0" fillId="33" borderId="10" xfId="162" applyFill="1" applyBorder="1" applyAlignment="1" applyProtection="1">
      <alignment horizontal="center" vertical="center" wrapText="1"/>
      <protection locked="0"/>
    </xf>
    <xf numFmtId="174" fontId="0" fillId="0" borderId="0" xfId="164" applyNumberFormat="1" applyAlignment="1" applyProtection="1">
      <alignment vertical="center"/>
      <protection locked="0"/>
    </xf>
    <xf numFmtId="174" fontId="13" fillId="0" borderId="0" xfId="119" applyNumberFormat="1">
      <alignment/>
      <protection/>
    </xf>
    <xf numFmtId="174" fontId="13" fillId="0" borderId="0" xfId="119" applyNumberFormat="1" applyAlignment="1">
      <alignment vertical="center"/>
      <protection/>
    </xf>
    <xf numFmtId="0" fontId="4" fillId="34" borderId="10" xfId="166" applyNumberFormat="1" applyFont="1" applyFill="1" applyBorder="1" applyAlignment="1" applyProtection="1">
      <alignment horizontal="center" vertical="center"/>
      <protection locked="0"/>
    </xf>
    <xf numFmtId="0" fontId="14" fillId="0" borderId="10" xfId="164" applyFont="1" applyFill="1" applyBorder="1" applyAlignment="1" applyProtection="1">
      <alignment vertical="center" wrapText="1"/>
      <protection locked="0"/>
    </xf>
    <xf numFmtId="0" fontId="21" fillId="0" borderId="10" xfId="156" applyFont="1" applyBorder="1" applyAlignment="1" applyProtection="1">
      <alignment horizontal="center" vertical="center"/>
      <protection locked="0"/>
    </xf>
    <xf numFmtId="0" fontId="14" fillId="0" borderId="10" xfId="169" applyFont="1" applyFill="1" applyBorder="1" applyAlignment="1" applyProtection="1">
      <alignment horizontal="left" vertical="center" wrapText="1"/>
      <protection locked="0"/>
    </xf>
    <xf numFmtId="0" fontId="14" fillId="0" borderId="10" xfId="119" applyFont="1" applyFill="1" applyBorder="1" applyAlignment="1">
      <alignment vertical="center" wrapText="1"/>
      <protection/>
    </xf>
    <xf numFmtId="49" fontId="12" fillId="0" borderId="10" xfId="11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6" applyFont="1" applyBorder="1" applyAlignment="1" applyProtection="1">
      <alignment horizontal="center" vertical="center"/>
      <protection locked="0"/>
    </xf>
    <xf numFmtId="174" fontId="4" fillId="0" borderId="0" xfId="156" applyNumberFormat="1" applyFont="1" applyAlignment="1" applyProtection="1">
      <alignment vertical="center"/>
      <protection locked="0"/>
    </xf>
    <xf numFmtId="174" fontId="0" fillId="0" borderId="0" xfId="156" applyNumberFormat="1" applyFont="1" applyAlignment="1" applyProtection="1">
      <alignment vertical="center"/>
      <protection locked="0"/>
    </xf>
    <xf numFmtId="172" fontId="28" fillId="0" borderId="12" xfId="156" applyNumberFormat="1" applyFont="1" applyBorder="1" applyAlignment="1" applyProtection="1">
      <alignment horizontal="center" vertical="center" wrapText="1"/>
      <protection locked="0"/>
    </xf>
    <xf numFmtId="0" fontId="6" fillId="0" borderId="0" xfId="168" applyFont="1" applyBorder="1" applyAlignment="1" applyProtection="1">
      <alignment vertical="center" wrapText="1"/>
      <protection locked="0"/>
    </xf>
    <xf numFmtId="174" fontId="12" fillId="0" borderId="10" xfId="156" applyNumberFormat="1" applyFont="1" applyBorder="1" applyAlignment="1" applyProtection="1">
      <alignment horizontal="center" vertical="center" wrapText="1"/>
      <protection locked="0"/>
    </xf>
    <xf numFmtId="172" fontId="33" fillId="0" borderId="10" xfId="156" applyNumberFormat="1" applyFont="1" applyBorder="1" applyAlignment="1" applyProtection="1">
      <alignment horizontal="center" vertical="center" wrapText="1"/>
      <protection locked="0"/>
    </xf>
    <xf numFmtId="0" fontId="14" fillId="0" borderId="10" xfId="156" applyFont="1" applyBorder="1" applyAlignment="1" applyProtection="1">
      <alignment horizontal="center" vertical="center" wrapText="1"/>
      <protection locked="0"/>
    </xf>
    <xf numFmtId="49" fontId="12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59" applyFont="1" applyFill="1" applyBorder="1" applyAlignment="1" applyProtection="1">
      <alignment vertical="center" wrapText="1"/>
      <protection locked="0"/>
    </xf>
    <xf numFmtId="49" fontId="12" fillId="0" borderId="10" xfId="146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145" applyFont="1" applyFill="1" applyBorder="1" applyAlignment="1">
      <alignment horizontal="center" vertical="center" wrapText="1"/>
      <protection/>
    </xf>
    <xf numFmtId="0" fontId="14" fillId="0" borderId="10" xfId="167" applyFont="1" applyFill="1" applyBorder="1" applyAlignment="1" applyProtection="1">
      <alignment horizontal="left" vertical="center" wrapText="1"/>
      <protection locked="0"/>
    </xf>
    <xf numFmtId="0" fontId="14" fillId="0" borderId="10" xfId="159" applyFont="1" applyFill="1" applyBorder="1" applyAlignment="1" applyProtection="1">
      <alignment vertical="center" wrapText="1"/>
      <protection locked="0"/>
    </xf>
    <xf numFmtId="0" fontId="14" fillId="0" borderId="10" xfId="110" applyFont="1" applyFill="1" applyBorder="1" applyAlignment="1" applyProtection="1">
      <alignment horizontal="left" vertical="center" wrapText="1"/>
      <protection locked="0"/>
    </xf>
    <xf numFmtId="49" fontId="12" fillId="0" borderId="10" xfId="65" applyNumberFormat="1" applyFont="1" applyFill="1" applyBorder="1" applyAlignment="1" applyProtection="1">
      <alignment horizontal="center" vertical="center"/>
      <protection locked="0"/>
    </xf>
    <xf numFmtId="49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62" applyFont="1" applyFill="1" applyBorder="1" applyAlignment="1" applyProtection="1">
      <alignment horizontal="center" vertical="center"/>
      <protection locked="0"/>
    </xf>
    <xf numFmtId="49" fontId="12" fillId="34" borderId="10" xfId="171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165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left" vertical="center" wrapText="1"/>
      <protection locked="0"/>
    </xf>
    <xf numFmtId="49" fontId="12" fillId="34" borderId="10" xfId="121" applyNumberFormat="1" applyFont="1" applyFill="1" applyBorder="1" applyAlignment="1">
      <alignment horizontal="center" vertical="center" wrapText="1"/>
      <protection/>
    </xf>
    <xf numFmtId="0" fontId="12" fillId="34" borderId="10" xfId="121" applyNumberFormat="1" applyFont="1" applyFill="1" applyBorder="1" applyAlignment="1">
      <alignment horizontal="center" vertical="center" wrapText="1"/>
      <protection/>
    </xf>
    <xf numFmtId="0" fontId="14" fillId="34" borderId="10" xfId="110" applyFont="1" applyFill="1" applyBorder="1" applyAlignment="1">
      <alignment horizontal="left" vertical="center" wrapText="1"/>
      <protection/>
    </xf>
    <xf numFmtId="0" fontId="14" fillId="33" borderId="15" xfId="164" applyFont="1" applyFill="1" applyBorder="1" applyAlignment="1" applyProtection="1">
      <alignment horizontal="center" vertical="center" textRotation="90" wrapText="1"/>
      <protection locked="0"/>
    </xf>
    <xf numFmtId="49" fontId="14" fillId="0" borderId="10" xfId="1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123" applyFont="1" applyFill="1" applyBorder="1" applyAlignment="1" applyProtection="1">
      <alignment horizontal="center" vertical="center" wrapText="1"/>
      <protection locked="0"/>
    </xf>
    <xf numFmtId="0" fontId="12" fillId="34" borderId="10" xfId="166" applyNumberFormat="1" applyFont="1" applyFill="1" applyBorder="1" applyAlignment="1" applyProtection="1">
      <alignment horizontal="center" vertical="center"/>
      <protection locked="0"/>
    </xf>
    <xf numFmtId="0" fontId="0" fillId="0" borderId="10" xfId="166" applyNumberFormat="1" applyFill="1" applyBorder="1" applyAlignment="1" applyProtection="1">
      <alignment horizontal="center" vertical="center" wrapText="1"/>
      <protection locked="0"/>
    </xf>
    <xf numFmtId="49" fontId="12" fillId="0" borderId="0" xfId="162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162" applyFont="1" applyFill="1" applyBorder="1" applyAlignment="1" applyProtection="1">
      <alignment horizontal="center" vertical="center"/>
      <protection locked="0"/>
    </xf>
    <xf numFmtId="0" fontId="12" fillId="33" borderId="10" xfId="162" applyFont="1" applyFill="1" applyBorder="1" applyAlignment="1" applyProtection="1">
      <alignment vertical="center"/>
      <protection locked="0"/>
    </xf>
    <xf numFmtId="49" fontId="14" fillId="34" borderId="10" xfId="45" applyNumberFormat="1" applyFont="1" applyFill="1" applyBorder="1" applyAlignment="1" applyProtection="1">
      <alignment vertical="center" wrapText="1"/>
      <protection locked="0"/>
    </xf>
    <xf numFmtId="49" fontId="12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55" applyFont="1" applyFill="1" applyBorder="1" applyAlignment="1" applyProtection="1">
      <alignment horizontal="center" vertical="center"/>
      <protection locked="0"/>
    </xf>
    <xf numFmtId="49" fontId="1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4" fillId="34" borderId="10" xfId="120" applyFont="1" applyFill="1" applyBorder="1">
      <alignment/>
      <protection/>
    </xf>
    <xf numFmtId="49" fontId="14" fillId="34" borderId="10" xfId="64" applyNumberFormat="1" applyFont="1" applyFill="1" applyBorder="1" applyAlignment="1" applyProtection="1">
      <alignment vertical="center" wrapText="1"/>
      <protection locked="0"/>
    </xf>
    <xf numFmtId="0" fontId="20" fillId="0" borderId="0" xfId="168" applyFont="1" applyBorder="1" applyAlignment="1" applyProtection="1">
      <alignment vertical="center" wrapText="1"/>
      <protection locked="0"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0" xfId="108" applyFont="1" applyFill="1" applyBorder="1" applyAlignment="1">
      <alignment vertical="center" wrapText="1"/>
      <protection/>
    </xf>
    <xf numFmtId="0" fontId="35" fillId="0" borderId="0" xfId="155" applyNumberFormat="1" applyFont="1" applyFill="1" applyBorder="1" applyAlignment="1" applyProtection="1">
      <alignment vertical="center"/>
      <protection locked="0"/>
    </xf>
    <xf numFmtId="0" fontId="13" fillId="0" borderId="0" xfId="124">
      <alignment/>
      <protection/>
    </xf>
    <xf numFmtId="0" fontId="4" fillId="0" borderId="0" xfId="155" applyNumberFormat="1" applyFont="1" applyFill="1" applyBorder="1" applyAlignment="1" applyProtection="1">
      <alignment vertical="center"/>
      <protection locked="0"/>
    </xf>
    <xf numFmtId="0" fontId="4" fillId="0" borderId="0" xfId="155" applyNumberFormat="1" applyFont="1" applyFill="1" applyBorder="1" applyAlignment="1" applyProtection="1">
      <alignment horizontal="right" vertical="center"/>
      <protection locked="0"/>
    </xf>
    <xf numFmtId="0" fontId="6" fillId="0" borderId="11" xfId="155" applyNumberFormat="1" applyFont="1" applyFill="1" applyBorder="1" applyAlignment="1" applyProtection="1">
      <alignment vertical="center"/>
      <protection locked="0"/>
    </xf>
    <xf numFmtId="0" fontId="4" fillId="0" borderId="11" xfId="155" applyNumberFormat="1" applyFont="1" applyFill="1" applyBorder="1" applyAlignment="1" applyProtection="1">
      <alignment vertical="center"/>
      <protection locked="0"/>
    </xf>
    <xf numFmtId="0" fontId="4" fillId="0" borderId="13" xfId="155" applyNumberFormat="1" applyFont="1" applyFill="1" applyBorder="1" applyAlignment="1" applyProtection="1">
      <alignment vertical="center"/>
      <protection locked="0"/>
    </xf>
    <xf numFmtId="0" fontId="4" fillId="0" borderId="12" xfId="155" applyNumberFormat="1" applyFont="1" applyFill="1" applyBorder="1" applyAlignment="1" applyProtection="1">
      <alignment vertical="center"/>
      <protection locked="0"/>
    </xf>
    <xf numFmtId="0" fontId="4" fillId="0" borderId="10" xfId="155" applyNumberFormat="1" applyFont="1" applyFill="1" applyBorder="1" applyAlignment="1" applyProtection="1">
      <alignment vertical="center"/>
      <protection locked="0"/>
    </xf>
    <xf numFmtId="0" fontId="36" fillId="0" borderId="0" xfId="124" applyFont="1">
      <alignment/>
      <protection/>
    </xf>
    <xf numFmtId="0" fontId="4" fillId="0" borderId="15" xfId="155" applyNumberFormat="1" applyFont="1" applyFill="1" applyBorder="1" applyAlignment="1" applyProtection="1">
      <alignment vertical="center"/>
      <protection locked="0"/>
    </xf>
    <xf numFmtId="0" fontId="13" fillId="0" borderId="0" xfId="124" applyFont="1">
      <alignment/>
      <protection/>
    </xf>
    <xf numFmtId="49" fontId="4" fillId="0" borderId="0" xfId="155" applyNumberFormat="1" applyFont="1" applyFill="1" applyBorder="1" applyAlignment="1" applyProtection="1">
      <alignment vertical="center"/>
      <protection locked="0"/>
    </xf>
    <xf numFmtId="0" fontId="0" fillId="0" borderId="0" xfId="155" applyNumberFormat="1" applyFont="1" applyFill="1" applyBorder="1" applyAlignment="1" applyProtection="1">
      <alignment horizontal="center" vertical="center"/>
      <protection locked="0"/>
    </xf>
    <xf numFmtId="0" fontId="4" fillId="0" borderId="0" xfId="167" applyFont="1" applyFill="1" applyAlignment="1" applyProtection="1">
      <alignment vertical="center"/>
      <protection locked="0"/>
    </xf>
    <xf numFmtId="0" fontId="4" fillId="0" borderId="0" xfId="167" applyFont="1" applyAlignment="1" applyProtection="1">
      <alignment horizontal="left" vertical="center"/>
      <protection locked="0"/>
    </xf>
    <xf numFmtId="0" fontId="0" fillId="0" borderId="0" xfId="155" applyNumberFormat="1" applyFont="1" applyFill="1" applyBorder="1" applyAlignment="1" applyProtection="1">
      <alignment vertical="center"/>
      <protection locked="0"/>
    </xf>
    <xf numFmtId="0" fontId="2" fillId="33" borderId="0" xfId="162" applyFont="1" applyFill="1" applyBorder="1" applyAlignment="1" applyProtection="1">
      <alignment horizontal="center" vertical="center" wrapText="1"/>
      <protection locked="0"/>
    </xf>
    <xf numFmtId="0" fontId="4" fillId="33" borderId="0" xfId="162" applyFont="1" applyFill="1" applyBorder="1" applyAlignment="1" applyProtection="1">
      <alignment horizontal="center" vertical="center" wrapText="1"/>
      <protection locked="0"/>
    </xf>
    <xf numFmtId="0" fontId="6" fillId="33" borderId="0" xfId="162" applyFont="1" applyFill="1" applyBorder="1" applyAlignment="1" applyProtection="1">
      <alignment horizontal="center" vertical="center"/>
      <protection locked="0"/>
    </xf>
    <xf numFmtId="0" fontId="8" fillId="33" borderId="10" xfId="164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164" applyFont="1" applyFill="1" applyBorder="1" applyAlignment="1" applyProtection="1">
      <alignment horizontal="center" vertical="center" textRotation="90" wrapText="1"/>
      <protection locked="0"/>
    </xf>
    <xf numFmtId="172" fontId="14" fillId="33" borderId="10" xfId="164" applyNumberFormat="1" applyFont="1" applyFill="1" applyBorder="1" applyAlignment="1" applyProtection="1">
      <alignment horizontal="center" vertical="center" wrapText="1"/>
      <protection locked="0"/>
    </xf>
    <xf numFmtId="172" fontId="14" fillId="33" borderId="10" xfId="168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164" applyFont="1" applyFill="1" applyBorder="1" applyAlignment="1" applyProtection="1">
      <alignment horizontal="center" vertical="center" wrapText="1"/>
      <protection locked="0"/>
    </xf>
    <xf numFmtId="0" fontId="21" fillId="33" borderId="10" xfId="157" applyFont="1" applyFill="1" applyBorder="1" applyAlignment="1" applyProtection="1">
      <alignment horizontal="center" vertical="center"/>
      <protection locked="0"/>
    </xf>
    <xf numFmtId="0" fontId="17" fillId="0" borderId="0" xfId="115" applyFont="1" applyFill="1" applyBorder="1" applyAlignment="1">
      <alignment horizontal="center" vertical="center" wrapText="1"/>
      <protection/>
    </xf>
    <xf numFmtId="0" fontId="4" fillId="0" borderId="0" xfId="168" applyFont="1" applyBorder="1" applyAlignment="1" applyProtection="1">
      <alignment horizontal="center" vertical="center" wrapText="1"/>
      <protection locked="0"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20" fillId="0" borderId="0" xfId="168" applyFont="1" applyBorder="1" applyAlignment="1" applyProtection="1">
      <alignment horizontal="center" vertical="center" wrapText="1"/>
      <protection locked="0"/>
    </xf>
    <xf numFmtId="0" fontId="4" fillId="0" borderId="0" xfId="156" applyFont="1" applyBorder="1" applyAlignment="1" applyProtection="1">
      <alignment horizontal="center" vertical="center"/>
      <protection locked="0"/>
    </xf>
    <xf numFmtId="173" fontId="23" fillId="0" borderId="0" xfId="115" applyNumberFormat="1" applyFont="1" applyBorder="1" applyAlignment="1">
      <alignment horizontal="center" vertical="center" wrapText="1"/>
      <protection/>
    </xf>
    <xf numFmtId="0" fontId="8" fillId="33" borderId="12" xfId="164" applyFont="1" applyFill="1" applyBorder="1" applyAlignment="1" applyProtection="1">
      <alignment horizontal="center" vertical="center" textRotation="90" wrapText="1"/>
      <protection locked="0"/>
    </xf>
    <xf numFmtId="0" fontId="8" fillId="33" borderId="11" xfId="164" applyFont="1" applyFill="1" applyBorder="1" applyAlignment="1" applyProtection="1">
      <alignment horizontal="center" vertical="center" textRotation="90" wrapText="1"/>
      <protection locked="0"/>
    </xf>
    <xf numFmtId="0" fontId="14" fillId="33" borderId="11" xfId="164" applyFont="1" applyFill="1" applyBorder="1" applyAlignment="1" applyProtection="1">
      <alignment horizontal="center" vertical="center" textRotation="90" wrapText="1"/>
      <protection locked="0"/>
    </xf>
    <xf numFmtId="172" fontId="14" fillId="33" borderId="11" xfId="164" applyNumberFormat="1" applyFont="1" applyFill="1" applyBorder="1" applyAlignment="1" applyProtection="1">
      <alignment horizontal="center" vertical="center" wrapText="1"/>
      <protection locked="0"/>
    </xf>
    <xf numFmtId="172" fontId="14" fillId="33" borderId="11" xfId="168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164" applyFont="1" applyFill="1" applyBorder="1" applyAlignment="1" applyProtection="1">
      <alignment horizontal="center" vertical="center" wrapText="1"/>
      <protection locked="0"/>
    </xf>
    <xf numFmtId="0" fontId="21" fillId="33" borderId="11" xfId="157" applyFont="1" applyFill="1" applyBorder="1" applyAlignment="1" applyProtection="1">
      <alignment horizontal="center" vertical="center"/>
      <protection locked="0"/>
    </xf>
    <xf numFmtId="49" fontId="14" fillId="33" borderId="11" xfId="164" applyNumberFormat="1" applyFont="1" applyFill="1" applyBorder="1" applyAlignment="1" applyProtection="1">
      <alignment horizontal="center" vertical="center" wrapText="1"/>
      <protection locked="0"/>
    </xf>
    <xf numFmtId="0" fontId="14" fillId="33" borderId="13" xfId="164" applyFont="1" applyFill="1" applyBorder="1" applyAlignment="1" applyProtection="1">
      <alignment horizontal="center" vertical="center" wrapText="1"/>
      <protection locked="0"/>
    </xf>
    <xf numFmtId="0" fontId="14" fillId="33" borderId="13" xfId="164" applyFont="1" applyFill="1" applyBorder="1" applyAlignment="1" applyProtection="1">
      <alignment horizontal="center" vertical="center" textRotation="90" wrapText="1"/>
      <protection locked="0"/>
    </xf>
    <xf numFmtId="0" fontId="8" fillId="33" borderId="13" xfId="164" applyFont="1" applyFill="1" applyBorder="1" applyAlignment="1" applyProtection="1">
      <alignment horizontal="center" vertical="center" textRotation="90" wrapText="1"/>
      <protection locked="0"/>
    </xf>
    <xf numFmtId="49" fontId="14" fillId="33" borderId="13" xfId="164" applyNumberFormat="1" applyFont="1" applyFill="1" applyBorder="1" applyAlignment="1" applyProtection="1">
      <alignment horizontal="center" vertical="center" wrapText="1"/>
      <protection locked="0"/>
    </xf>
    <xf numFmtId="172" fontId="14" fillId="33" borderId="13" xfId="164" applyNumberFormat="1" applyFont="1" applyFill="1" applyBorder="1" applyAlignment="1" applyProtection="1">
      <alignment horizontal="center" vertical="center" wrapText="1"/>
      <protection locked="0"/>
    </xf>
    <xf numFmtId="0" fontId="8" fillId="33" borderId="16" xfId="164" applyFont="1" applyFill="1" applyBorder="1" applyAlignment="1" applyProtection="1">
      <alignment horizontal="center" vertical="center" textRotation="90" wrapText="1"/>
      <protection locked="0"/>
    </xf>
    <xf numFmtId="174" fontId="8" fillId="33" borderId="10" xfId="164" applyNumberFormat="1" applyFont="1" applyFill="1" applyBorder="1" applyAlignment="1" applyProtection="1">
      <alignment horizontal="center" vertical="center" textRotation="90" wrapText="1"/>
      <protection locked="0"/>
    </xf>
    <xf numFmtId="49" fontId="14" fillId="33" borderId="10" xfId="164" applyNumberFormat="1" applyFont="1" applyFill="1" applyBorder="1" applyAlignment="1" applyProtection="1">
      <alignment horizontal="center" vertical="center" wrapText="1"/>
      <protection locked="0"/>
    </xf>
    <xf numFmtId="174" fontId="8" fillId="33" borderId="11" xfId="164" applyNumberFormat="1" applyFont="1" applyFill="1" applyBorder="1" applyAlignment="1" applyProtection="1">
      <alignment horizontal="center" vertical="center" textRotation="90" wrapText="1"/>
      <protection locked="0"/>
    </xf>
    <xf numFmtId="0" fontId="14" fillId="33" borderId="15" xfId="164" applyFont="1" applyFill="1" applyBorder="1" applyAlignment="1" applyProtection="1">
      <alignment horizontal="center" vertical="center" textRotation="90" wrapText="1"/>
      <protection locked="0"/>
    </xf>
    <xf numFmtId="0" fontId="2" fillId="0" borderId="0" xfId="108" applyFont="1" applyFill="1" applyBorder="1" applyAlignment="1">
      <alignment horizontal="center" vertical="center" wrapText="1"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ехническ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10" xfId="45"/>
    <cellStyle name="Денежный 10 2" xfId="46"/>
    <cellStyle name="Денежный 11" xfId="47"/>
    <cellStyle name="Денежный 11 11" xfId="48"/>
    <cellStyle name="Денежный 11 11 2" xfId="49"/>
    <cellStyle name="Денежный 11 2" xfId="50"/>
    <cellStyle name="Денежный 11 2 2" xfId="51"/>
    <cellStyle name="Денежный 11 9" xfId="52"/>
    <cellStyle name="Денежный 12" xfId="53"/>
    <cellStyle name="Денежный 12 12" xfId="54"/>
    <cellStyle name="Денежный 12 12 2" xfId="55"/>
    <cellStyle name="Денежный 12 12 2 2" xfId="56"/>
    <cellStyle name="Денежный 12 12 2 2 2" xfId="57"/>
    <cellStyle name="Денежный 12 12 2 4" xfId="58"/>
    <cellStyle name="Денежный 12 12 3" xfId="59"/>
    <cellStyle name="Денежный 12 12 5" xfId="60"/>
    <cellStyle name="Денежный 12 2" xfId="61"/>
    <cellStyle name="Денежный 13" xfId="62"/>
    <cellStyle name="Денежный 13 9" xfId="63"/>
    <cellStyle name="Денежный 2" xfId="64"/>
    <cellStyle name="Денежный 2 10" xfId="65"/>
    <cellStyle name="Денежный 2 10 2" xfId="66"/>
    <cellStyle name="Денежный 2 10 2 10" xfId="67"/>
    <cellStyle name="Денежный 2 10 2 13" xfId="68"/>
    <cellStyle name="Денежный 2 10 2 2" xfId="69"/>
    <cellStyle name="Денежный 2 10 2 2 2" xfId="70"/>
    <cellStyle name="Денежный 2 11" xfId="71"/>
    <cellStyle name="Денежный 2 11 2" xfId="72"/>
    <cellStyle name="Денежный 2 11 2 2" xfId="73"/>
    <cellStyle name="Денежный 2 13 2" xfId="74"/>
    <cellStyle name="Денежный 2 17" xfId="75"/>
    <cellStyle name="Денежный 2 2" xfId="76"/>
    <cellStyle name="Денежный 2 24" xfId="77"/>
    <cellStyle name="Денежный 2 24 2" xfId="78"/>
    <cellStyle name="Денежный 2 3" xfId="79"/>
    <cellStyle name="Денежный 2 3 9" xfId="80"/>
    <cellStyle name="Денежный 2 5" xfId="81"/>
    <cellStyle name="Денежный 2_942_koltushi-23-24.05.13" xfId="82"/>
    <cellStyle name="Денежный 20" xfId="83"/>
    <cellStyle name="Денежный 20 2" xfId="84"/>
    <cellStyle name="Денежный 24" xfId="85"/>
    <cellStyle name="Денежный 24 2" xfId="86"/>
    <cellStyle name="Денежный 24 3" xfId="87"/>
    <cellStyle name="Денежный 3" xfId="88"/>
    <cellStyle name="Денежный 3 2" xfId="89"/>
    <cellStyle name="Денежный 3 3" xfId="90"/>
    <cellStyle name="Денежный 4" xfId="91"/>
    <cellStyle name="Денежный 4 3" xfId="92"/>
    <cellStyle name="Денежный 5" xfId="93"/>
    <cellStyle name="Денежный 6" xfId="94"/>
    <cellStyle name="Денежный 6 2" xfId="95"/>
    <cellStyle name="Денежный 7" xfId="96"/>
    <cellStyle name="Денежный 8" xfId="97"/>
    <cellStyle name="Денежный 9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10" xfId="107"/>
    <cellStyle name="Обычный 10 2" xfId="108"/>
    <cellStyle name="Обычный 11 10" xfId="109"/>
    <cellStyle name="Обычный 11 12" xfId="110"/>
    <cellStyle name="Обычный 11 2" xfId="111"/>
    <cellStyle name="Обычный 12" xfId="112"/>
    <cellStyle name="Обычный 14" xfId="113"/>
    <cellStyle name="Обычный 15" xfId="114"/>
    <cellStyle name="Обычный 18" xfId="115"/>
    <cellStyle name="Обычный 19" xfId="116"/>
    <cellStyle name="Обычный 2" xfId="117"/>
    <cellStyle name="Обычный 2 10" xfId="118"/>
    <cellStyle name="Обычный 2 10 2" xfId="119"/>
    <cellStyle name="Обычный 2 10 2 2" xfId="120"/>
    <cellStyle name="Обычный 2 14 10" xfId="121"/>
    <cellStyle name="Обычный 2 14 2" xfId="122"/>
    <cellStyle name="Обычный 2 2" xfId="123"/>
    <cellStyle name="Обычный 2 2 10" xfId="124"/>
    <cellStyle name="Обычный 2 2 2" xfId="125"/>
    <cellStyle name="Обычный 2 2 2 2 2" xfId="126"/>
    <cellStyle name="Обычный 2 2_База1 (version 1)" xfId="127"/>
    <cellStyle name="Обычный 2 21" xfId="128"/>
    <cellStyle name="Обычный 2 23" xfId="129"/>
    <cellStyle name="Обычный 2 3" xfId="130"/>
    <cellStyle name="Обычный 2 5" xfId="131"/>
    <cellStyle name="Обычный 2_01_09_13" xfId="132"/>
    <cellStyle name="Обычный 20" xfId="133"/>
    <cellStyle name="Обычный 3" xfId="134"/>
    <cellStyle name="Обычный 3 13_pudost_16-07_17_startovye" xfId="135"/>
    <cellStyle name="Обычный 4" xfId="136"/>
    <cellStyle name="Обычный 4 12" xfId="137"/>
    <cellStyle name="Обычный 5" xfId="138"/>
    <cellStyle name="Обычный 5 2" xfId="139"/>
    <cellStyle name="Обычный 5 3" xfId="140"/>
    <cellStyle name="Обычный 5_25_05_13" xfId="141"/>
    <cellStyle name="Обычный 6" xfId="142"/>
    <cellStyle name="Обычный 6 12" xfId="143"/>
    <cellStyle name="Обычный_60-80" xfId="144"/>
    <cellStyle name="Обычный_База" xfId="145"/>
    <cellStyle name="Обычный_База 2" xfId="146"/>
    <cellStyle name="Обычный_База 2 2" xfId="147"/>
    <cellStyle name="Обычный_База 2 2 2" xfId="148"/>
    <cellStyle name="Обычный_База 3" xfId="149"/>
    <cellStyle name="Обычный_База_База1 2_База1 (version 1)" xfId="150"/>
    <cellStyle name="Обычный_База_База1 2_База1 (version 1) 2" xfId="151"/>
    <cellStyle name="Обычный_База_База1 2_База1 (version 1) 2 2" xfId="152"/>
    <cellStyle name="Обычный_Выездка 1" xfId="153"/>
    <cellStyle name="Обычный_Выездка 1 2" xfId="154"/>
    <cellStyle name="Обычный_Выездка технические1" xfId="155"/>
    <cellStyle name="Обычный_Выездка технические1 2" xfId="156"/>
    <cellStyle name="Обычный_Измайлово-2003" xfId="157"/>
    <cellStyle name="Обычный_конкур К 2" xfId="158"/>
    <cellStyle name="Обычный_конкур1" xfId="159"/>
    <cellStyle name="Обычный_конкур1 11" xfId="160"/>
    <cellStyle name="Обычный_конкур1 2" xfId="161"/>
    <cellStyle name="Обычный_Лист Microsoft Excel" xfId="162"/>
    <cellStyle name="Обычный_Лист Microsoft Excel 10" xfId="163"/>
    <cellStyle name="Обычный_Лист Microsoft Excel 10 2" xfId="164"/>
    <cellStyle name="Обычный_Лист Microsoft Excel 11" xfId="165"/>
    <cellStyle name="Обычный_Лист Microsoft Excel 2" xfId="166"/>
    <cellStyle name="Обычный_Лист Microsoft Excel 2 12" xfId="167"/>
    <cellStyle name="Обычный_Лист Microsoft Excel 6" xfId="168"/>
    <cellStyle name="Обычный_Орел" xfId="169"/>
    <cellStyle name="Обычный_Орел 11" xfId="170"/>
    <cellStyle name="Обычный_Россия (В) юниоры" xfId="171"/>
    <cellStyle name="Обычный_Россия (В) юниоры 2" xfId="172"/>
    <cellStyle name="Обычный_Россия (В) юниоры 2_Стартовые 04-06.04.13 4" xfId="173"/>
    <cellStyle name="Плохой" xfId="174"/>
    <cellStyle name="Пояснение" xfId="175"/>
    <cellStyle name="Примечание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Финансовый 2" xfId="182"/>
    <cellStyle name="Финансовый 3" xfId="183"/>
    <cellStyle name="Хороший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4</xdr:col>
      <xdr:colOff>85725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552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266700</xdr:rowOff>
    </xdr:from>
    <xdr:to>
      <xdr:col>5</xdr:col>
      <xdr:colOff>447675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13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266700</xdr:rowOff>
    </xdr:from>
    <xdr:to>
      <xdr:col>5</xdr:col>
      <xdr:colOff>609600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3000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257175</xdr:rowOff>
    </xdr:from>
    <xdr:to>
      <xdr:col>5</xdr:col>
      <xdr:colOff>28575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53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304800</xdr:rowOff>
    </xdr:from>
    <xdr:to>
      <xdr:col>5</xdr:col>
      <xdr:colOff>266700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4800"/>
          <a:ext cx="2009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171450</xdr:rowOff>
    </xdr:from>
    <xdr:to>
      <xdr:col>5</xdr:col>
      <xdr:colOff>247650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2733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114300</xdr:rowOff>
    </xdr:from>
    <xdr:to>
      <xdr:col>5</xdr:col>
      <xdr:colOff>276225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2733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133350</xdr:rowOff>
    </xdr:from>
    <xdr:to>
      <xdr:col>6</xdr:col>
      <xdr:colOff>333375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72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257175</xdr:rowOff>
    </xdr:from>
    <xdr:to>
      <xdr:col>5</xdr:col>
      <xdr:colOff>28575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53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5</xdr:col>
      <xdr:colOff>495300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272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5</xdr:col>
      <xdr:colOff>495300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272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257175</xdr:rowOff>
    </xdr:from>
    <xdr:to>
      <xdr:col>5</xdr:col>
      <xdr:colOff>57150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82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257175</xdr:rowOff>
    </xdr:from>
    <xdr:to>
      <xdr:col>5</xdr:col>
      <xdr:colOff>57150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257175</xdr:rowOff>
    </xdr:from>
    <xdr:to>
      <xdr:col>5</xdr:col>
      <xdr:colOff>95250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809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257175</xdr:rowOff>
    </xdr:from>
    <xdr:to>
      <xdr:col>3</xdr:col>
      <xdr:colOff>1019175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257175</xdr:rowOff>
    </xdr:from>
    <xdr:to>
      <xdr:col>5</xdr:col>
      <xdr:colOff>28575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53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304800</xdr:rowOff>
    </xdr:from>
    <xdr:to>
      <xdr:col>5</xdr:col>
      <xdr:colOff>266700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4800"/>
          <a:ext cx="2781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SYSTEM\DeskTop\vsadnik-13.0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53_prinevskoe-04-09-2011-startov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МЛ"/>
      <sheetName val="МП"/>
      <sheetName val="МП фин"/>
      <sheetName val="Абс МП"/>
      <sheetName val="ППЮ Юн"/>
      <sheetName val="ППЮ Юн фин"/>
      <sheetName val="ППЮн ОК"/>
      <sheetName val="Абс ППЮн"/>
      <sheetName val="выбор"/>
      <sheetName val="ППд В д этап"/>
      <sheetName val="ППд В д фин"/>
      <sheetName val="ППд В ок"/>
      <sheetName val="ППд В ок фин"/>
      <sheetName val="ППд В мл"/>
      <sheetName val="ППд В мл фин"/>
      <sheetName val="Абс ППд В"/>
      <sheetName val="Test D д"/>
      <sheetName val="Test D д фин"/>
      <sheetName val="Test D ок"/>
      <sheetName val="Test D ок фин"/>
      <sheetName val="Абс Test D"/>
      <sheetName val="официальные лица"/>
      <sheetName val="Состав ГСК"/>
      <sheetName val="фина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лп ю"/>
      <sheetName val="пп д"/>
      <sheetName val="Introduct 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57"/>
  <sheetViews>
    <sheetView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D6" sqref="D6:L49"/>
    </sheetView>
  </sheetViews>
  <sheetFormatPr defaultColWidth="11.57421875" defaultRowHeight="12.75"/>
  <cols>
    <col min="1" max="1" width="5.57421875" style="131" customWidth="1"/>
    <col min="2" max="3" width="0" style="131" hidden="1" customWidth="1"/>
    <col min="4" max="4" width="18.00390625" style="142" customWidth="1"/>
    <col min="5" max="5" width="9.140625" style="1" customWidth="1"/>
    <col min="6" max="6" width="5.7109375" style="1" customWidth="1"/>
    <col min="7" max="7" width="29.7109375" style="1" customWidth="1"/>
    <col min="8" max="8" width="9.57421875" style="1" customWidth="1"/>
    <col min="9" max="9" width="17.57421875" style="135" customWidth="1"/>
    <col min="10" max="10" width="16.28125" style="135" customWidth="1"/>
    <col min="11" max="11" width="22.8515625" style="136" customWidth="1"/>
    <col min="12" max="12" width="13.8515625" style="1" customWidth="1"/>
    <col min="13" max="233" width="9.140625" style="1" customWidth="1"/>
  </cols>
  <sheetData>
    <row r="1" spans="1:12" ht="64.5" customHeight="1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s="2" customFormat="1" ht="15.75" customHeight="1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20.25" customHeight="1">
      <c r="A3" s="325" t="s">
        <v>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s="10" customFormat="1" ht="22.5" customHeight="1">
      <c r="A4" s="3" t="s">
        <v>3</v>
      </c>
      <c r="B4" s="4"/>
      <c r="C4" s="4"/>
      <c r="D4" s="5"/>
      <c r="E4" s="5"/>
      <c r="F4" s="5"/>
      <c r="G4" s="6"/>
      <c r="H4" s="6"/>
      <c r="I4" s="7"/>
      <c r="J4" s="7"/>
      <c r="K4" s="8"/>
      <c r="L4" s="9" t="s">
        <v>4</v>
      </c>
    </row>
    <row r="5" spans="1:12" s="13" customFormat="1" ht="60" customHeight="1">
      <c r="A5" s="11" t="s">
        <v>5</v>
      </c>
      <c r="B5" s="11" t="s">
        <v>6</v>
      </c>
      <c r="C5" s="11" t="s">
        <v>7</v>
      </c>
      <c r="D5" s="12" t="s">
        <v>8</v>
      </c>
      <c r="E5" s="12" t="s">
        <v>9</v>
      </c>
      <c r="F5" s="11" t="s">
        <v>10</v>
      </c>
      <c r="G5" s="12" t="s">
        <v>11</v>
      </c>
      <c r="H5" s="12" t="s">
        <v>9</v>
      </c>
      <c r="I5" s="12" t="s">
        <v>12</v>
      </c>
      <c r="J5" s="12" t="s">
        <v>13</v>
      </c>
      <c r="K5" s="12" t="s">
        <v>14</v>
      </c>
      <c r="L5" s="12" t="s">
        <v>15</v>
      </c>
    </row>
    <row r="6" spans="1:12" s="26" customFormat="1" ht="39" customHeight="1">
      <c r="A6" s="14" t="s">
        <v>16</v>
      </c>
      <c r="B6" s="15"/>
      <c r="C6" s="16"/>
      <c r="D6" s="17" t="s">
        <v>17</v>
      </c>
      <c r="E6" s="18" t="s">
        <v>18</v>
      </c>
      <c r="F6" s="19" t="s">
        <v>19</v>
      </c>
      <c r="G6" s="20" t="s">
        <v>20</v>
      </c>
      <c r="H6" s="21" t="s">
        <v>21</v>
      </c>
      <c r="I6" s="22" t="s">
        <v>22</v>
      </c>
      <c r="J6" s="23" t="s">
        <v>23</v>
      </c>
      <c r="K6" s="24" t="s">
        <v>24</v>
      </c>
      <c r="L6" s="25" t="s">
        <v>25</v>
      </c>
    </row>
    <row r="7" spans="1:12" s="26" customFormat="1" ht="39" customHeight="1">
      <c r="A7" s="14" t="s">
        <v>26</v>
      </c>
      <c r="B7" s="15"/>
      <c r="C7" s="16"/>
      <c r="D7" s="17" t="s">
        <v>17</v>
      </c>
      <c r="E7" s="18" t="s">
        <v>18</v>
      </c>
      <c r="F7" s="19" t="s">
        <v>19</v>
      </c>
      <c r="G7" s="27" t="s">
        <v>27</v>
      </c>
      <c r="H7" s="28" t="s">
        <v>28</v>
      </c>
      <c r="I7" s="29" t="s">
        <v>29</v>
      </c>
      <c r="J7" s="23" t="s">
        <v>23</v>
      </c>
      <c r="K7" s="24" t="s">
        <v>24</v>
      </c>
      <c r="L7" s="25" t="s">
        <v>25</v>
      </c>
    </row>
    <row r="8" spans="1:12" s="26" customFormat="1" ht="39" customHeight="1">
      <c r="A8" s="14" t="s">
        <v>30</v>
      </c>
      <c r="B8" s="15"/>
      <c r="C8" s="16"/>
      <c r="D8" s="30" t="s">
        <v>31</v>
      </c>
      <c r="E8" s="31" t="s">
        <v>32</v>
      </c>
      <c r="F8" s="32" t="s">
        <v>33</v>
      </c>
      <c r="G8" s="33" t="s">
        <v>34</v>
      </c>
      <c r="H8" s="31" t="s">
        <v>35</v>
      </c>
      <c r="I8" s="34" t="s">
        <v>36</v>
      </c>
      <c r="J8" s="35" t="s">
        <v>37</v>
      </c>
      <c r="K8" s="36" t="s">
        <v>38</v>
      </c>
      <c r="L8" s="25" t="s">
        <v>25</v>
      </c>
    </row>
    <row r="9" spans="1:12" s="26" customFormat="1" ht="39" customHeight="1">
      <c r="A9" s="14" t="s">
        <v>39</v>
      </c>
      <c r="B9" s="15"/>
      <c r="C9" s="16"/>
      <c r="D9" s="37" t="s">
        <v>40</v>
      </c>
      <c r="E9" s="38" t="s">
        <v>41</v>
      </c>
      <c r="F9" s="39">
        <v>2</v>
      </c>
      <c r="G9" s="40" t="s">
        <v>42</v>
      </c>
      <c r="H9" s="41" t="s">
        <v>43</v>
      </c>
      <c r="I9" s="39" t="s">
        <v>44</v>
      </c>
      <c r="J9" s="42" t="s">
        <v>37</v>
      </c>
      <c r="K9" s="39" t="s">
        <v>45</v>
      </c>
      <c r="L9" s="25" t="s">
        <v>25</v>
      </c>
    </row>
    <row r="10" spans="1:12" s="26" customFormat="1" ht="39" customHeight="1">
      <c r="A10" s="14" t="s">
        <v>46</v>
      </c>
      <c r="B10" s="15"/>
      <c r="C10" s="16"/>
      <c r="D10" s="43" t="s">
        <v>47</v>
      </c>
      <c r="E10" s="44"/>
      <c r="F10" s="45" t="s">
        <v>33</v>
      </c>
      <c r="G10" s="46" t="s">
        <v>48</v>
      </c>
      <c r="H10" s="47" t="s">
        <v>49</v>
      </c>
      <c r="I10" s="48" t="s">
        <v>50</v>
      </c>
      <c r="J10" s="49" t="s">
        <v>51</v>
      </c>
      <c r="K10" s="50" t="s">
        <v>52</v>
      </c>
      <c r="L10" s="25" t="s">
        <v>25</v>
      </c>
    </row>
    <row r="11" spans="1:233" s="26" customFormat="1" ht="39" customHeight="1">
      <c r="A11" s="14" t="s">
        <v>53</v>
      </c>
      <c r="B11" s="51"/>
      <c r="C11" s="51"/>
      <c r="D11" s="52" t="s">
        <v>54</v>
      </c>
      <c r="E11" s="53"/>
      <c r="F11" s="54" t="s">
        <v>33</v>
      </c>
      <c r="G11" s="55" t="s">
        <v>55</v>
      </c>
      <c r="H11" s="56" t="s">
        <v>56</v>
      </c>
      <c r="I11" s="57" t="s">
        <v>57</v>
      </c>
      <c r="J11" s="57" t="s">
        <v>57</v>
      </c>
      <c r="K11" s="58" t="s">
        <v>58</v>
      </c>
      <c r="L11" s="25" t="s">
        <v>25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26" customFormat="1" ht="39" customHeight="1">
      <c r="A12" s="14" t="s">
        <v>59</v>
      </c>
      <c r="B12" s="51"/>
      <c r="C12" s="51"/>
      <c r="D12" s="30" t="s">
        <v>60</v>
      </c>
      <c r="E12" s="53"/>
      <c r="F12" s="59" t="s">
        <v>33</v>
      </c>
      <c r="G12" s="55" t="s">
        <v>61</v>
      </c>
      <c r="H12" s="60"/>
      <c r="I12" s="57" t="s">
        <v>62</v>
      </c>
      <c r="J12" s="57" t="s">
        <v>63</v>
      </c>
      <c r="K12" s="58" t="s">
        <v>64</v>
      </c>
      <c r="L12" s="25" t="s">
        <v>25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12" s="26" customFormat="1" ht="39" customHeight="1">
      <c r="A13" s="14" t="s">
        <v>65</v>
      </c>
      <c r="B13" s="15"/>
      <c r="C13" s="16"/>
      <c r="D13" s="61" t="s">
        <v>66</v>
      </c>
      <c r="E13" s="62"/>
      <c r="F13" s="63" t="s">
        <v>33</v>
      </c>
      <c r="G13" s="64" t="s">
        <v>67</v>
      </c>
      <c r="H13" s="65"/>
      <c r="I13" s="48" t="s">
        <v>68</v>
      </c>
      <c r="J13" s="66" t="s">
        <v>69</v>
      </c>
      <c r="K13" s="47" t="s">
        <v>70</v>
      </c>
      <c r="L13" s="25" t="s">
        <v>25</v>
      </c>
    </row>
    <row r="14" spans="1:12" s="26" customFormat="1" ht="39" customHeight="1">
      <c r="A14" s="14" t="s">
        <v>71</v>
      </c>
      <c r="B14" s="15"/>
      <c r="C14" s="16"/>
      <c r="D14" s="30" t="s">
        <v>72</v>
      </c>
      <c r="E14" s="53"/>
      <c r="F14" s="67" t="s">
        <v>33</v>
      </c>
      <c r="G14" s="68" t="s">
        <v>73</v>
      </c>
      <c r="H14" s="60" t="s">
        <v>74</v>
      </c>
      <c r="I14" s="66" t="s">
        <v>75</v>
      </c>
      <c r="J14" s="66" t="s">
        <v>69</v>
      </c>
      <c r="K14" s="69" t="s">
        <v>76</v>
      </c>
      <c r="L14" s="25" t="s">
        <v>25</v>
      </c>
    </row>
    <row r="15" spans="1:233" s="26" customFormat="1" ht="39" customHeight="1">
      <c r="A15" s="14" t="s">
        <v>77</v>
      </c>
      <c r="B15" s="51"/>
      <c r="C15" s="51"/>
      <c r="D15" s="70" t="s">
        <v>72</v>
      </c>
      <c r="E15" s="71"/>
      <c r="F15" s="59" t="s">
        <v>33</v>
      </c>
      <c r="G15" s="72" t="s">
        <v>78</v>
      </c>
      <c r="H15" s="73" t="s">
        <v>79</v>
      </c>
      <c r="I15" s="74" t="s">
        <v>75</v>
      </c>
      <c r="J15" s="74" t="s">
        <v>37</v>
      </c>
      <c r="K15" s="69" t="s">
        <v>76</v>
      </c>
      <c r="L15" s="25" t="s">
        <v>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12" s="26" customFormat="1" ht="39" customHeight="1">
      <c r="A16" s="14" t="s">
        <v>80</v>
      </c>
      <c r="B16" s="15"/>
      <c r="C16" s="16"/>
      <c r="D16" s="70" t="s">
        <v>81</v>
      </c>
      <c r="E16" s="71"/>
      <c r="F16" s="59" t="s">
        <v>33</v>
      </c>
      <c r="G16" s="68" t="s">
        <v>73</v>
      </c>
      <c r="H16" s="60" t="s">
        <v>74</v>
      </c>
      <c r="I16" s="66" t="s">
        <v>75</v>
      </c>
      <c r="J16" s="74" t="s">
        <v>37</v>
      </c>
      <c r="K16" s="69" t="s">
        <v>76</v>
      </c>
      <c r="L16" s="25" t="s">
        <v>25</v>
      </c>
    </row>
    <row r="17" spans="1:12" s="26" customFormat="1" ht="39" customHeight="1">
      <c r="A17" s="14" t="s">
        <v>82</v>
      </c>
      <c r="B17" s="15"/>
      <c r="C17" s="16"/>
      <c r="D17" s="70" t="s">
        <v>83</v>
      </c>
      <c r="E17" s="75"/>
      <c r="F17" s="76" t="s">
        <v>33</v>
      </c>
      <c r="G17" s="64" t="s">
        <v>67</v>
      </c>
      <c r="H17" s="65"/>
      <c r="I17" s="48" t="s">
        <v>68</v>
      </c>
      <c r="J17" s="77" t="s">
        <v>84</v>
      </c>
      <c r="K17" s="47" t="s">
        <v>85</v>
      </c>
      <c r="L17" s="25" t="s">
        <v>25</v>
      </c>
    </row>
    <row r="18" spans="1:233" s="26" customFormat="1" ht="39" customHeight="1">
      <c r="A18" s="14" t="s">
        <v>86</v>
      </c>
      <c r="B18" s="51"/>
      <c r="C18" s="51"/>
      <c r="D18" s="78" t="s">
        <v>87</v>
      </c>
      <c r="E18" s="79" t="s">
        <v>88</v>
      </c>
      <c r="F18" s="80" t="s">
        <v>19</v>
      </c>
      <c r="G18" s="81" t="s">
        <v>89</v>
      </c>
      <c r="H18" s="41" t="s">
        <v>90</v>
      </c>
      <c r="I18" s="39" t="s">
        <v>91</v>
      </c>
      <c r="J18" s="57" t="s">
        <v>92</v>
      </c>
      <c r="K18" s="58" t="s">
        <v>93</v>
      </c>
      <c r="L18" s="25" t="s">
        <v>25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s="26" customFormat="1" ht="39" customHeight="1">
      <c r="A19" s="14" t="s">
        <v>94</v>
      </c>
      <c r="B19" s="51"/>
      <c r="C19" s="51"/>
      <c r="D19" s="37" t="s">
        <v>95</v>
      </c>
      <c r="E19" s="82"/>
      <c r="F19" s="39" t="s">
        <v>33</v>
      </c>
      <c r="G19" s="40" t="s">
        <v>96</v>
      </c>
      <c r="H19" s="83" t="s">
        <v>97</v>
      </c>
      <c r="I19" s="84" t="s">
        <v>63</v>
      </c>
      <c r="J19" s="85" t="s">
        <v>37</v>
      </c>
      <c r="K19" s="84" t="s">
        <v>64</v>
      </c>
      <c r="L19" s="25" t="s">
        <v>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s="26" customFormat="1" ht="39" customHeight="1">
      <c r="A20" s="14" t="s">
        <v>98</v>
      </c>
      <c r="B20" s="51"/>
      <c r="C20" s="51"/>
      <c r="D20" s="37" t="s">
        <v>99</v>
      </c>
      <c r="E20" s="82"/>
      <c r="F20" s="39" t="s">
        <v>33</v>
      </c>
      <c r="G20" s="40" t="s">
        <v>100</v>
      </c>
      <c r="H20" s="41"/>
      <c r="I20" s="39" t="s">
        <v>68</v>
      </c>
      <c r="J20" s="86" t="s">
        <v>84</v>
      </c>
      <c r="K20" s="87" t="s">
        <v>101</v>
      </c>
      <c r="L20" s="25" t="s">
        <v>25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12" s="26" customFormat="1" ht="39" customHeight="1">
      <c r="A21" s="14" t="s">
        <v>102</v>
      </c>
      <c r="B21" s="15"/>
      <c r="C21" s="16"/>
      <c r="D21" s="30" t="s">
        <v>103</v>
      </c>
      <c r="E21" s="62"/>
      <c r="F21" s="88" t="s">
        <v>33</v>
      </c>
      <c r="G21" s="89" t="s">
        <v>104</v>
      </c>
      <c r="H21" s="90" t="s">
        <v>105</v>
      </c>
      <c r="I21" s="91" t="s">
        <v>106</v>
      </c>
      <c r="J21" s="92" t="s">
        <v>107</v>
      </c>
      <c r="K21" s="93" t="s">
        <v>108</v>
      </c>
      <c r="L21" s="25" t="s">
        <v>25</v>
      </c>
    </row>
    <row r="22" spans="1:233" s="26" customFormat="1" ht="39" customHeight="1">
      <c r="A22" s="14" t="s">
        <v>109</v>
      </c>
      <c r="B22" s="51"/>
      <c r="C22" s="51"/>
      <c r="D22" s="94" t="s">
        <v>110</v>
      </c>
      <c r="E22" s="95"/>
      <c r="F22" s="95" t="s">
        <v>33</v>
      </c>
      <c r="G22" s="40" t="s">
        <v>96</v>
      </c>
      <c r="H22" s="83" t="s">
        <v>97</v>
      </c>
      <c r="I22" s="84" t="s">
        <v>63</v>
      </c>
      <c r="J22" s="85" t="s">
        <v>37</v>
      </c>
      <c r="K22" s="84" t="s">
        <v>64</v>
      </c>
      <c r="L22" s="25" t="s">
        <v>25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12" s="26" customFormat="1" ht="39" customHeight="1">
      <c r="A23" s="14" t="s">
        <v>111</v>
      </c>
      <c r="B23" s="15"/>
      <c r="C23" s="16"/>
      <c r="D23" s="94" t="s">
        <v>112</v>
      </c>
      <c r="E23" s="95"/>
      <c r="F23" s="95" t="s">
        <v>33</v>
      </c>
      <c r="G23" s="96" t="s">
        <v>113</v>
      </c>
      <c r="H23" s="97"/>
      <c r="I23" s="98" t="s">
        <v>114</v>
      </c>
      <c r="J23" s="98" t="s">
        <v>63</v>
      </c>
      <c r="K23" s="99" t="s">
        <v>64</v>
      </c>
      <c r="L23" s="25" t="s">
        <v>25</v>
      </c>
    </row>
    <row r="24" spans="1:12" s="26" customFormat="1" ht="39" customHeight="1">
      <c r="A24" s="14" t="s">
        <v>115</v>
      </c>
      <c r="B24" s="15"/>
      <c r="C24" s="16"/>
      <c r="D24" s="30" t="s">
        <v>116</v>
      </c>
      <c r="E24" s="62" t="s">
        <v>117</v>
      </c>
      <c r="F24" s="63" t="s">
        <v>33</v>
      </c>
      <c r="G24" s="68" t="s">
        <v>118</v>
      </c>
      <c r="H24" s="66"/>
      <c r="I24" s="77" t="s">
        <v>119</v>
      </c>
      <c r="J24" s="49" t="s">
        <v>37</v>
      </c>
      <c r="K24" s="100" t="s">
        <v>120</v>
      </c>
      <c r="L24" s="25" t="s">
        <v>25</v>
      </c>
    </row>
    <row r="25" spans="1:12" s="26" customFormat="1" ht="39" customHeight="1">
      <c r="A25" s="14" t="s">
        <v>121</v>
      </c>
      <c r="B25" s="15"/>
      <c r="C25" s="16"/>
      <c r="D25" s="30" t="s">
        <v>116</v>
      </c>
      <c r="E25" s="62" t="s">
        <v>117</v>
      </c>
      <c r="F25" s="63" t="s">
        <v>33</v>
      </c>
      <c r="G25" s="101" t="s">
        <v>122</v>
      </c>
      <c r="H25" s="102" t="s">
        <v>123</v>
      </c>
      <c r="I25" s="66" t="s">
        <v>124</v>
      </c>
      <c r="J25" s="69" t="s">
        <v>37</v>
      </c>
      <c r="K25" s="36" t="s">
        <v>125</v>
      </c>
      <c r="L25" s="25" t="s">
        <v>25</v>
      </c>
    </row>
    <row r="26" spans="1:233" s="26" customFormat="1" ht="39" customHeight="1">
      <c r="A26" s="14" t="s">
        <v>126</v>
      </c>
      <c r="B26" s="51"/>
      <c r="C26" s="51"/>
      <c r="D26" s="103" t="s">
        <v>127</v>
      </c>
      <c r="E26" s="53"/>
      <c r="F26" s="63" t="s">
        <v>33</v>
      </c>
      <c r="G26" s="104" t="s">
        <v>128</v>
      </c>
      <c r="H26" s="105" t="s">
        <v>129</v>
      </c>
      <c r="I26" s="106" t="s">
        <v>130</v>
      </c>
      <c r="J26" s="57" t="s">
        <v>131</v>
      </c>
      <c r="K26" s="107" t="s">
        <v>132</v>
      </c>
      <c r="L26" s="25" t="s">
        <v>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12" s="26" customFormat="1" ht="39" customHeight="1">
      <c r="A27" s="14" t="s">
        <v>133</v>
      </c>
      <c r="B27" s="15"/>
      <c r="C27" s="16"/>
      <c r="D27" s="43" t="s">
        <v>134</v>
      </c>
      <c r="E27" s="44"/>
      <c r="F27" s="45" t="s">
        <v>33</v>
      </c>
      <c r="G27" s="46" t="s">
        <v>135</v>
      </c>
      <c r="H27" s="47" t="s">
        <v>136</v>
      </c>
      <c r="I27" s="48" t="s">
        <v>137</v>
      </c>
      <c r="J27" s="49" t="s">
        <v>138</v>
      </c>
      <c r="K27" s="50" t="s">
        <v>139</v>
      </c>
      <c r="L27" s="25" t="s">
        <v>25</v>
      </c>
    </row>
    <row r="28" spans="1:233" s="26" customFormat="1" ht="39" customHeight="1">
      <c r="A28" s="14" t="s">
        <v>140</v>
      </c>
      <c r="B28" s="51"/>
      <c r="C28" s="51"/>
      <c r="D28" s="37" t="s">
        <v>141</v>
      </c>
      <c r="E28" s="82"/>
      <c r="F28" s="39" t="s">
        <v>33</v>
      </c>
      <c r="G28" s="108" t="s">
        <v>142</v>
      </c>
      <c r="H28" s="109" t="s">
        <v>143</v>
      </c>
      <c r="I28" s="48" t="s">
        <v>144</v>
      </c>
      <c r="J28" s="77" t="s">
        <v>37</v>
      </c>
      <c r="K28" s="47" t="s">
        <v>145</v>
      </c>
      <c r="L28" s="25" t="s">
        <v>25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s="26" customFormat="1" ht="39" customHeight="1">
      <c r="A29" s="14" t="s">
        <v>146</v>
      </c>
      <c r="B29" s="51"/>
      <c r="C29" s="51"/>
      <c r="D29" s="37" t="s">
        <v>147</v>
      </c>
      <c r="E29" s="82" t="s">
        <v>148</v>
      </c>
      <c r="F29" s="39" t="s">
        <v>33</v>
      </c>
      <c r="G29" s="108" t="s">
        <v>149</v>
      </c>
      <c r="H29" s="109" t="s">
        <v>150</v>
      </c>
      <c r="I29" s="48" t="s">
        <v>151</v>
      </c>
      <c r="J29" s="77" t="s">
        <v>84</v>
      </c>
      <c r="K29" s="47" t="s">
        <v>152</v>
      </c>
      <c r="L29" s="25" t="s">
        <v>25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12" s="26" customFormat="1" ht="39" customHeight="1">
      <c r="A30" s="14" t="s">
        <v>153</v>
      </c>
      <c r="B30" s="15"/>
      <c r="C30" s="16"/>
      <c r="D30" s="30" t="s">
        <v>154</v>
      </c>
      <c r="E30" s="62"/>
      <c r="F30" s="63">
        <v>2</v>
      </c>
      <c r="G30" s="110" t="s">
        <v>155</v>
      </c>
      <c r="H30" s="111" t="s">
        <v>156</v>
      </c>
      <c r="I30" s="112" t="s">
        <v>157</v>
      </c>
      <c r="J30" s="90" t="s">
        <v>158</v>
      </c>
      <c r="K30" s="113" t="s">
        <v>108</v>
      </c>
      <c r="L30" s="25" t="s">
        <v>25</v>
      </c>
    </row>
    <row r="31" spans="1:12" s="26" customFormat="1" ht="39" customHeight="1">
      <c r="A31" s="14" t="s">
        <v>159</v>
      </c>
      <c r="B31" s="15"/>
      <c r="C31" s="16"/>
      <c r="D31" s="30" t="s">
        <v>160</v>
      </c>
      <c r="E31" s="62"/>
      <c r="F31" s="63" t="s">
        <v>33</v>
      </c>
      <c r="G31" s="33" t="s">
        <v>161</v>
      </c>
      <c r="H31" s="31" t="s">
        <v>162</v>
      </c>
      <c r="I31" s="66" t="s">
        <v>163</v>
      </c>
      <c r="J31" s="69" t="s">
        <v>124</v>
      </c>
      <c r="K31" s="36" t="s">
        <v>120</v>
      </c>
      <c r="L31" s="25" t="s">
        <v>25</v>
      </c>
    </row>
    <row r="32" spans="1:12" s="26" customFormat="1" ht="39" customHeight="1">
      <c r="A32" s="14" t="s">
        <v>164</v>
      </c>
      <c r="B32" s="15"/>
      <c r="C32" s="16"/>
      <c r="D32" s="114" t="s">
        <v>165</v>
      </c>
      <c r="E32" s="53"/>
      <c r="F32" s="77" t="s">
        <v>33</v>
      </c>
      <c r="G32" s="115" t="s">
        <v>166</v>
      </c>
      <c r="H32" s="116" t="s">
        <v>167</v>
      </c>
      <c r="I32" s="66" t="s">
        <v>168</v>
      </c>
      <c r="J32" s="107" t="s">
        <v>169</v>
      </c>
      <c r="K32" s="107" t="s">
        <v>170</v>
      </c>
      <c r="L32" s="25" t="s">
        <v>25</v>
      </c>
    </row>
    <row r="33" spans="1:12" s="26" customFormat="1" ht="39" customHeight="1">
      <c r="A33" s="14" t="s">
        <v>171</v>
      </c>
      <c r="B33" s="15"/>
      <c r="C33" s="16"/>
      <c r="D33" s="114" t="s">
        <v>165</v>
      </c>
      <c r="E33" s="53"/>
      <c r="F33" s="77" t="s">
        <v>33</v>
      </c>
      <c r="G33" s="104" t="s">
        <v>128</v>
      </c>
      <c r="H33" s="105" t="s">
        <v>129</v>
      </c>
      <c r="I33" s="106" t="s">
        <v>130</v>
      </c>
      <c r="J33" s="107" t="s">
        <v>169</v>
      </c>
      <c r="K33" s="107" t="s">
        <v>170</v>
      </c>
      <c r="L33" s="25" t="s">
        <v>25</v>
      </c>
    </row>
    <row r="34" spans="1:233" s="26" customFormat="1" ht="39" customHeight="1">
      <c r="A34" s="14" t="s">
        <v>172</v>
      </c>
      <c r="B34" s="51"/>
      <c r="C34" s="51"/>
      <c r="D34" s="114" t="s">
        <v>173</v>
      </c>
      <c r="E34" s="53"/>
      <c r="F34" s="77" t="s">
        <v>33</v>
      </c>
      <c r="G34" s="115" t="s">
        <v>174</v>
      </c>
      <c r="H34" s="116" t="s">
        <v>175</v>
      </c>
      <c r="I34" s="66" t="s">
        <v>176</v>
      </c>
      <c r="J34" s="47" t="s">
        <v>177</v>
      </c>
      <c r="K34" s="50" t="s">
        <v>178</v>
      </c>
      <c r="L34" s="25" t="s">
        <v>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s="26" customFormat="1" ht="39" customHeight="1">
      <c r="A35" s="14" t="s">
        <v>179</v>
      </c>
      <c r="B35" s="51"/>
      <c r="C35" s="51"/>
      <c r="D35" s="114" t="s">
        <v>180</v>
      </c>
      <c r="E35" s="53"/>
      <c r="F35" s="77" t="s">
        <v>33</v>
      </c>
      <c r="G35" s="115" t="s">
        <v>181</v>
      </c>
      <c r="H35" s="116"/>
      <c r="I35" s="66" t="s">
        <v>182</v>
      </c>
      <c r="J35" s="47" t="s">
        <v>36</v>
      </c>
      <c r="K35" s="50" t="s">
        <v>183</v>
      </c>
      <c r="L35" s="25" t="s">
        <v>25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12" s="26" customFormat="1" ht="39" customHeight="1">
      <c r="A36" s="14" t="s">
        <v>184</v>
      </c>
      <c r="B36" s="15"/>
      <c r="C36" s="16"/>
      <c r="D36" s="37" t="s">
        <v>185</v>
      </c>
      <c r="E36" s="82"/>
      <c r="F36" s="39" t="s">
        <v>33</v>
      </c>
      <c r="G36" s="40" t="s">
        <v>100</v>
      </c>
      <c r="H36" s="41"/>
      <c r="I36" s="39" t="s">
        <v>68</v>
      </c>
      <c r="J36" s="42" t="s">
        <v>37</v>
      </c>
      <c r="K36" s="117" t="s">
        <v>70</v>
      </c>
      <c r="L36" s="25" t="s">
        <v>25</v>
      </c>
    </row>
    <row r="37" spans="1:12" s="26" customFormat="1" ht="39" customHeight="1">
      <c r="A37" s="14" t="s">
        <v>186</v>
      </c>
      <c r="B37" s="15"/>
      <c r="C37" s="16"/>
      <c r="D37" s="37" t="s">
        <v>185</v>
      </c>
      <c r="E37" s="82"/>
      <c r="F37" s="39" t="s">
        <v>33</v>
      </c>
      <c r="G37" s="40" t="s">
        <v>187</v>
      </c>
      <c r="H37" s="41"/>
      <c r="I37" s="39" t="s">
        <v>68</v>
      </c>
      <c r="J37" s="42" t="s">
        <v>37</v>
      </c>
      <c r="K37" s="117" t="s">
        <v>70</v>
      </c>
      <c r="L37" s="25" t="s">
        <v>25</v>
      </c>
    </row>
    <row r="38" spans="1:12" s="26" customFormat="1" ht="39" customHeight="1">
      <c r="A38" s="14" t="s">
        <v>188</v>
      </c>
      <c r="B38" s="15"/>
      <c r="C38" s="16"/>
      <c r="D38" s="37" t="s">
        <v>185</v>
      </c>
      <c r="E38" s="82"/>
      <c r="F38" s="39" t="s">
        <v>33</v>
      </c>
      <c r="G38" s="55" t="s">
        <v>189</v>
      </c>
      <c r="H38" s="118" t="s">
        <v>190</v>
      </c>
      <c r="I38" s="57" t="s">
        <v>68</v>
      </c>
      <c r="J38" s="85" t="s">
        <v>37</v>
      </c>
      <c r="K38" s="117" t="s">
        <v>70</v>
      </c>
      <c r="L38" s="25" t="s">
        <v>25</v>
      </c>
    </row>
    <row r="39" spans="1:12" s="26" customFormat="1" ht="39" customHeight="1">
      <c r="A39" s="14" t="s">
        <v>191</v>
      </c>
      <c r="B39" s="15"/>
      <c r="C39" s="16"/>
      <c r="D39" s="30" t="s">
        <v>192</v>
      </c>
      <c r="E39" s="53"/>
      <c r="F39" s="67" t="s">
        <v>33</v>
      </c>
      <c r="G39" s="68" t="s">
        <v>193</v>
      </c>
      <c r="H39" s="60"/>
      <c r="I39" s="66" t="s">
        <v>194</v>
      </c>
      <c r="J39" s="66" t="s">
        <v>36</v>
      </c>
      <c r="K39" s="69" t="s">
        <v>183</v>
      </c>
      <c r="L39" s="25" t="s">
        <v>25</v>
      </c>
    </row>
    <row r="40" spans="1:12" s="26" customFormat="1" ht="39" customHeight="1">
      <c r="A40" s="14" t="s">
        <v>195</v>
      </c>
      <c r="B40" s="15"/>
      <c r="C40" s="16"/>
      <c r="D40" s="43" t="s">
        <v>196</v>
      </c>
      <c r="E40" s="44" t="s">
        <v>197</v>
      </c>
      <c r="F40" s="45" t="s">
        <v>19</v>
      </c>
      <c r="G40" s="81" t="s">
        <v>198</v>
      </c>
      <c r="H40" s="119" t="s">
        <v>199</v>
      </c>
      <c r="I40" s="120" t="s">
        <v>200</v>
      </c>
      <c r="J40" s="120" t="s">
        <v>201</v>
      </c>
      <c r="K40" s="50" t="s">
        <v>64</v>
      </c>
      <c r="L40" s="25" t="s">
        <v>25</v>
      </c>
    </row>
    <row r="41" spans="1:12" s="26" customFormat="1" ht="39" customHeight="1">
      <c r="A41" s="14" t="s">
        <v>202</v>
      </c>
      <c r="B41" s="15"/>
      <c r="C41" s="16"/>
      <c r="D41" s="43" t="s">
        <v>203</v>
      </c>
      <c r="E41" s="44"/>
      <c r="F41" s="45" t="s">
        <v>33</v>
      </c>
      <c r="G41" s="46" t="s">
        <v>204</v>
      </c>
      <c r="H41" s="47" t="s">
        <v>205</v>
      </c>
      <c r="I41" s="48" t="s">
        <v>200</v>
      </c>
      <c r="J41" s="49" t="s">
        <v>37</v>
      </c>
      <c r="K41" s="50" t="s">
        <v>64</v>
      </c>
      <c r="L41" s="25" t="s">
        <v>25</v>
      </c>
    </row>
    <row r="42" spans="1:12" s="26" customFormat="1" ht="39" customHeight="1">
      <c r="A42" s="14" t="s">
        <v>206</v>
      </c>
      <c r="B42" s="15"/>
      <c r="C42" s="16"/>
      <c r="D42" s="121" t="s">
        <v>207</v>
      </c>
      <c r="E42" s="122"/>
      <c r="F42" s="67" t="s">
        <v>33</v>
      </c>
      <c r="G42" s="123" t="s">
        <v>208</v>
      </c>
      <c r="H42" s="124" t="s">
        <v>209</v>
      </c>
      <c r="I42" s="125" t="s">
        <v>210</v>
      </c>
      <c r="J42" s="126" t="s">
        <v>69</v>
      </c>
      <c r="K42" s="39" t="s">
        <v>76</v>
      </c>
      <c r="L42" s="25" t="s">
        <v>25</v>
      </c>
    </row>
    <row r="43" spans="1:233" s="26" customFormat="1" ht="39" customHeight="1">
      <c r="A43" s="14" t="s">
        <v>211</v>
      </c>
      <c r="B43" s="51"/>
      <c r="C43" s="51"/>
      <c r="D43" s="43" t="s">
        <v>212</v>
      </c>
      <c r="E43" s="44"/>
      <c r="F43" s="45" t="s">
        <v>33</v>
      </c>
      <c r="G43" s="46" t="s">
        <v>135</v>
      </c>
      <c r="H43" s="47" t="s">
        <v>136</v>
      </c>
      <c r="I43" s="48" t="s">
        <v>137</v>
      </c>
      <c r="J43" s="49" t="s">
        <v>138</v>
      </c>
      <c r="K43" s="50" t="s">
        <v>139</v>
      </c>
      <c r="L43" s="25" t="s">
        <v>25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</row>
    <row r="44" spans="1:233" s="26" customFormat="1" ht="39" customHeight="1">
      <c r="A44" s="14" t="s">
        <v>213</v>
      </c>
      <c r="B44" s="51"/>
      <c r="C44" s="51"/>
      <c r="D44" s="114" t="s">
        <v>214</v>
      </c>
      <c r="E44" s="53"/>
      <c r="F44" s="77" t="s">
        <v>33</v>
      </c>
      <c r="G44" s="115" t="s">
        <v>215</v>
      </c>
      <c r="H44" s="116"/>
      <c r="I44" s="66" t="s">
        <v>216</v>
      </c>
      <c r="J44" s="47" t="s">
        <v>177</v>
      </c>
      <c r="K44" s="50" t="s">
        <v>217</v>
      </c>
      <c r="L44" s="25" t="s">
        <v>25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</row>
    <row r="45" spans="1:12" s="26" customFormat="1" ht="39" customHeight="1">
      <c r="A45" s="14" t="s">
        <v>218</v>
      </c>
      <c r="B45" s="15"/>
      <c r="C45" s="16"/>
      <c r="D45" s="30" t="s">
        <v>219</v>
      </c>
      <c r="E45" s="53"/>
      <c r="F45" s="67" t="s">
        <v>33</v>
      </c>
      <c r="G45" s="127" t="s">
        <v>220</v>
      </c>
      <c r="H45" s="128" t="s">
        <v>221</v>
      </c>
      <c r="I45" s="129" t="s">
        <v>222</v>
      </c>
      <c r="J45" s="129" t="s">
        <v>223</v>
      </c>
      <c r="K45" s="129" t="s">
        <v>224</v>
      </c>
      <c r="L45" s="25" t="s">
        <v>25</v>
      </c>
    </row>
    <row r="46" spans="1:12" s="26" customFormat="1" ht="39" customHeight="1">
      <c r="A46" s="14" t="s">
        <v>225</v>
      </c>
      <c r="B46" s="15"/>
      <c r="C46" s="16"/>
      <c r="D46" s="70" t="s">
        <v>226</v>
      </c>
      <c r="E46" s="62" t="s">
        <v>227</v>
      </c>
      <c r="F46" s="76" t="s">
        <v>228</v>
      </c>
      <c r="G46" s="108" t="s">
        <v>142</v>
      </c>
      <c r="H46" s="109" t="s">
        <v>143</v>
      </c>
      <c r="I46" s="48" t="s">
        <v>144</v>
      </c>
      <c r="J46" s="77" t="s">
        <v>37</v>
      </c>
      <c r="K46" s="47" t="s">
        <v>229</v>
      </c>
      <c r="L46" s="25" t="s">
        <v>25</v>
      </c>
    </row>
    <row r="47" spans="1:233" s="26" customFormat="1" ht="39" customHeight="1">
      <c r="A47" s="14" t="s">
        <v>230</v>
      </c>
      <c r="B47" s="51"/>
      <c r="C47" s="51"/>
      <c r="D47" s="30" t="s">
        <v>231</v>
      </c>
      <c r="E47" s="62"/>
      <c r="F47" s="63" t="s">
        <v>33</v>
      </c>
      <c r="G47" s="101" t="s">
        <v>122</v>
      </c>
      <c r="H47" s="102" t="s">
        <v>123</v>
      </c>
      <c r="I47" s="66" t="s">
        <v>124</v>
      </c>
      <c r="J47" s="69" t="s">
        <v>37</v>
      </c>
      <c r="K47" s="36" t="s">
        <v>125</v>
      </c>
      <c r="L47" s="25" t="s">
        <v>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pans="1:12" s="26" customFormat="1" ht="39" customHeight="1">
      <c r="A48" s="14" t="s">
        <v>232</v>
      </c>
      <c r="B48" s="15"/>
      <c r="C48" s="16"/>
      <c r="D48" s="30" t="s">
        <v>233</v>
      </c>
      <c r="E48" s="53"/>
      <c r="F48" s="67" t="s">
        <v>33</v>
      </c>
      <c r="G48" s="72" t="s">
        <v>78</v>
      </c>
      <c r="H48" s="73" t="s">
        <v>79</v>
      </c>
      <c r="I48" s="74" t="s">
        <v>75</v>
      </c>
      <c r="J48" s="66" t="s">
        <v>69</v>
      </c>
      <c r="K48" s="39" t="s">
        <v>234</v>
      </c>
      <c r="L48" s="25" t="s">
        <v>25</v>
      </c>
    </row>
    <row r="49" spans="1:12" s="26" customFormat="1" ht="39" customHeight="1">
      <c r="A49" s="14" t="s">
        <v>235</v>
      </c>
      <c r="B49" s="15"/>
      <c r="C49" s="16"/>
      <c r="D49" s="30" t="s">
        <v>236</v>
      </c>
      <c r="E49" s="62" t="s">
        <v>237</v>
      </c>
      <c r="F49" s="130" t="s">
        <v>33</v>
      </c>
      <c r="G49" s="68" t="s">
        <v>238</v>
      </c>
      <c r="H49" s="60" t="s">
        <v>239</v>
      </c>
      <c r="I49" s="66" t="s">
        <v>240</v>
      </c>
      <c r="J49" s="66" t="s">
        <v>241</v>
      </c>
      <c r="K49" s="39" t="s">
        <v>242</v>
      </c>
      <c r="L49" s="25" t="s">
        <v>25</v>
      </c>
    </row>
    <row r="53" spans="4:9" ht="20.25" customHeight="1">
      <c r="D53" s="132" t="s">
        <v>243</v>
      </c>
      <c r="E53" s="133"/>
      <c r="F53" s="132"/>
      <c r="G53" s="132"/>
      <c r="H53" s="132"/>
      <c r="I53" s="134" t="s">
        <v>244</v>
      </c>
    </row>
    <row r="54" spans="4:9" ht="12.75">
      <c r="D54" s="132"/>
      <c r="E54" s="133"/>
      <c r="F54" s="132"/>
      <c r="G54" s="132"/>
      <c r="H54" s="132"/>
      <c r="I54" s="134"/>
    </row>
    <row r="55" spans="4:9" ht="21.75" customHeight="1">
      <c r="D55" s="132" t="s">
        <v>245</v>
      </c>
      <c r="E55" s="133"/>
      <c r="F55" s="137"/>
      <c r="G55" s="137"/>
      <c r="H55" s="137"/>
      <c r="I55" s="138" t="s">
        <v>246</v>
      </c>
    </row>
    <row r="56" spans="4:9" ht="12.75">
      <c r="D56" s="139"/>
      <c r="E56" s="140"/>
      <c r="F56" s="139"/>
      <c r="G56" s="139"/>
      <c r="H56" s="139"/>
      <c r="I56" s="141"/>
    </row>
    <row r="57" spans="4:9" ht="33.75" customHeight="1">
      <c r="D57" s="132" t="s">
        <v>247</v>
      </c>
      <c r="E57" s="133"/>
      <c r="F57" s="137"/>
      <c r="G57" s="137"/>
      <c r="H57" s="137"/>
      <c r="I57" s="134" t="s">
        <v>248</v>
      </c>
    </row>
  </sheetData>
  <sheetProtection selectLockedCells="1" selectUnlockedCells="1"/>
  <protectedRanges>
    <protectedRange sqref="K47" name="Диапазон1_3_1_1_3_11_1_1_3_1_3_1_1_1_1_4_2_2_2"/>
  </protectedRanges>
  <autoFilter ref="A5:L49"/>
  <mergeCells count="3">
    <mergeCell ref="A1:L1"/>
    <mergeCell ref="A2:L2"/>
    <mergeCell ref="A3:L3"/>
  </mergeCells>
  <printOptions/>
  <pageMargins left="0.35" right="0.17" top="0.32" bottom="0.56" header="0.18" footer="0.56"/>
  <pageSetup fitToHeight="4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21"/>
  <sheetViews>
    <sheetView view="pageBreakPreview" zoomScale="85" zoomScaleSheetLayoutView="85" zoomScalePageLayoutView="0" workbookViewId="0" topLeftCell="A2">
      <selection activeCell="A10" sqref="A10:X15"/>
    </sheetView>
  </sheetViews>
  <sheetFormatPr defaultColWidth="11.57421875" defaultRowHeight="12.75"/>
  <cols>
    <col min="1" max="1" width="5.8515625" style="151" customWidth="1"/>
    <col min="2" max="2" width="5.8515625" style="151" hidden="1" customWidth="1"/>
    <col min="3" max="3" width="19.57421875" style="151" customWidth="1"/>
    <col min="4" max="4" width="0" style="151" hidden="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10.00390625" style="197" customWidth="1"/>
    <col min="16" max="16" width="4.4218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4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4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267"/>
    </row>
    <row r="5" spans="1:24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s="161" customFormat="1" ht="18.75" customHeight="1">
      <c r="A6" s="335" t="s">
        <v>293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</row>
    <row r="7" spans="1:25" ht="18.7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248"/>
    </row>
    <row r="8" spans="1:11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</row>
    <row r="9" spans="1:26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X9" s="162" t="s">
        <v>4</v>
      </c>
      <c r="Z9" s="156"/>
    </row>
    <row r="10" spans="1:24" s="165" customFormat="1" ht="19.5" customHeight="1">
      <c r="A10" s="327" t="s">
        <v>254</v>
      </c>
      <c r="B10" s="326" t="s">
        <v>7</v>
      </c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26" t="s">
        <v>263</v>
      </c>
      <c r="X10" s="328" t="s">
        <v>264</v>
      </c>
    </row>
    <row r="11" spans="1:24" s="165" customFormat="1" ht="39.75" customHeight="1">
      <c r="A11" s="327"/>
      <c r="B11" s="326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26"/>
      <c r="X11" s="328"/>
    </row>
    <row r="12" spans="1:24" s="165" customFormat="1" ht="39.75" customHeight="1">
      <c r="A12" s="169">
        <v>1</v>
      </c>
      <c r="B12" s="257"/>
      <c r="C12" s="40" t="s">
        <v>185</v>
      </c>
      <c r="D12" s="82"/>
      <c r="E12" s="39" t="s">
        <v>33</v>
      </c>
      <c r="F12" s="55" t="s">
        <v>189</v>
      </c>
      <c r="G12" s="118" t="s">
        <v>190</v>
      </c>
      <c r="H12" s="57" t="s">
        <v>68</v>
      </c>
      <c r="I12" s="85"/>
      <c r="J12" s="47" t="s">
        <v>70</v>
      </c>
      <c r="K12" s="268">
        <v>198.5</v>
      </c>
      <c r="L12" s="269">
        <f>K12/3</f>
        <v>66.16666666666667</v>
      </c>
      <c r="M12" s="270">
        <f>RANK(L12,L$12:L$27,0)</f>
        <v>3</v>
      </c>
      <c r="N12" s="268">
        <v>204</v>
      </c>
      <c r="O12" s="269">
        <f>N12/3</f>
        <v>68</v>
      </c>
      <c r="P12" s="270">
        <f>RANK(O12,O$12:O$27,0)</f>
        <v>2</v>
      </c>
      <c r="Q12" s="268">
        <v>200.5</v>
      </c>
      <c r="R12" s="269">
        <f>Q12/3</f>
        <v>66.83333333333333</v>
      </c>
      <c r="S12" s="270">
        <f>RANK(R12,R$12:R$27,0)</f>
        <v>1</v>
      </c>
      <c r="T12" s="270"/>
      <c r="U12" s="270"/>
      <c r="V12" s="268">
        <f>K12+N12+Q12</f>
        <v>603</v>
      </c>
      <c r="W12" s="268"/>
      <c r="X12" s="269">
        <f>ROUND(SUM(L12,O12,R12)/3,3)-IF($T12=1,0.5,IF($T12=2,1.5,0))</f>
        <v>67</v>
      </c>
    </row>
    <row r="13" spans="1:24" s="165" customFormat="1" ht="39.75" customHeight="1">
      <c r="A13" s="169">
        <v>2</v>
      </c>
      <c r="B13" s="257"/>
      <c r="C13" s="242" t="s">
        <v>219</v>
      </c>
      <c r="D13" s="271"/>
      <c r="E13" s="67" t="s">
        <v>33</v>
      </c>
      <c r="F13" s="272" t="s">
        <v>220</v>
      </c>
      <c r="G13" s="273" t="s">
        <v>221</v>
      </c>
      <c r="H13" s="274" t="s">
        <v>222</v>
      </c>
      <c r="I13" s="274" t="s">
        <v>223</v>
      </c>
      <c r="J13" s="274" t="s">
        <v>224</v>
      </c>
      <c r="K13" s="268">
        <v>199</v>
      </c>
      <c r="L13" s="269">
        <f>K13/3</f>
        <v>66.33333333333333</v>
      </c>
      <c r="M13" s="270">
        <f>RANK(L13,L$12:L$27,0)</f>
        <v>1</v>
      </c>
      <c r="N13" s="268">
        <v>199</v>
      </c>
      <c r="O13" s="269">
        <f>N13/3</f>
        <v>66.33333333333333</v>
      </c>
      <c r="P13" s="270">
        <f>RANK(O13,O$12:O$27,0)</f>
        <v>3</v>
      </c>
      <c r="Q13" s="268">
        <v>198.5</v>
      </c>
      <c r="R13" s="269">
        <f>Q13/3</f>
        <v>66.16666666666667</v>
      </c>
      <c r="S13" s="270">
        <f>RANK(R13,R$12:R$27,0)</f>
        <v>2</v>
      </c>
      <c r="T13" s="270"/>
      <c r="U13" s="270"/>
      <c r="V13" s="268">
        <f>K13+N13+Q13</f>
        <v>596.5</v>
      </c>
      <c r="W13" s="268"/>
      <c r="X13" s="269">
        <f>ROUND(SUM(L13,O13,R13)/3,3)-IF($T13=1,0.5,IF($T13=2,1.5,0))</f>
        <v>66.278</v>
      </c>
    </row>
    <row r="14" spans="1:24" s="165" customFormat="1" ht="39.75" customHeight="1">
      <c r="A14" s="169">
        <v>3</v>
      </c>
      <c r="B14" s="257"/>
      <c r="C14" s="242" t="s">
        <v>31</v>
      </c>
      <c r="D14" s="31" t="s">
        <v>32</v>
      </c>
      <c r="E14" s="275" t="s">
        <v>33</v>
      </c>
      <c r="F14" s="33" t="s">
        <v>34</v>
      </c>
      <c r="G14" s="31" t="s">
        <v>35</v>
      </c>
      <c r="H14" s="34" t="s">
        <v>36</v>
      </c>
      <c r="I14" s="35" t="s">
        <v>37</v>
      </c>
      <c r="J14" s="36" t="s">
        <v>294</v>
      </c>
      <c r="K14" s="268">
        <v>199</v>
      </c>
      <c r="L14" s="269">
        <f>K14/3</f>
        <v>66.33333333333333</v>
      </c>
      <c r="M14" s="270">
        <f>RANK(L14,L$12:L$27,0)</f>
        <v>1</v>
      </c>
      <c r="N14" s="268">
        <v>206.5</v>
      </c>
      <c r="O14" s="269">
        <f>N14/3</f>
        <v>68.83333333333333</v>
      </c>
      <c r="P14" s="270">
        <f>RANK(O14,O$12:O$27,0)</f>
        <v>1</v>
      </c>
      <c r="Q14" s="268">
        <v>187.5</v>
      </c>
      <c r="R14" s="269">
        <f>Q14/3</f>
        <v>62.5</v>
      </c>
      <c r="S14" s="270">
        <f>RANK(R14,R$12:R$27,0)</f>
        <v>4</v>
      </c>
      <c r="T14" s="270"/>
      <c r="U14" s="270"/>
      <c r="V14" s="268">
        <f>K14+N14+Q14</f>
        <v>593</v>
      </c>
      <c r="W14" s="268"/>
      <c r="X14" s="269">
        <f>ROUND(SUM(L14,O14,R14)/3,3)-IF($T14=1,0.5,IF($T14=2,1.5,0))</f>
        <v>65.889</v>
      </c>
    </row>
    <row r="15" spans="1:24" s="165" customFormat="1" ht="39.75" customHeight="1">
      <c r="A15" s="169">
        <v>4</v>
      </c>
      <c r="B15" s="257"/>
      <c r="C15" s="276" t="s">
        <v>127</v>
      </c>
      <c r="D15" s="53"/>
      <c r="E15" s="63" t="s">
        <v>33</v>
      </c>
      <c r="F15" s="104" t="s">
        <v>128</v>
      </c>
      <c r="G15" s="105" t="s">
        <v>129</v>
      </c>
      <c r="H15" s="106" t="s">
        <v>130</v>
      </c>
      <c r="I15" s="57" t="s">
        <v>131</v>
      </c>
      <c r="J15" s="36" t="s">
        <v>152</v>
      </c>
      <c r="K15" s="268">
        <v>190.5</v>
      </c>
      <c r="L15" s="269">
        <f>K15/3</f>
        <v>63.5</v>
      </c>
      <c r="M15" s="270">
        <f>RANK(L15,L$12:L$27,0)</f>
        <v>4</v>
      </c>
      <c r="N15" s="268">
        <v>194</v>
      </c>
      <c r="O15" s="269">
        <f>N15/3</f>
        <v>64.66666666666667</v>
      </c>
      <c r="P15" s="270">
        <f>RANK(O15,O$12:O$27,0)</f>
        <v>4</v>
      </c>
      <c r="Q15" s="268">
        <v>196</v>
      </c>
      <c r="R15" s="269">
        <f>Q15/3</f>
        <v>65.33333333333333</v>
      </c>
      <c r="S15" s="270">
        <f>RANK(R15,R$12:R$27,0)</f>
        <v>3</v>
      </c>
      <c r="T15" s="270"/>
      <c r="U15" s="270"/>
      <c r="V15" s="268">
        <f>K15+N15+Q15</f>
        <v>580.5</v>
      </c>
      <c r="W15" s="268"/>
      <c r="X15" s="269">
        <f>ROUND(SUM(L15,O15,R15)/3,3)-IF($T15=1,0.5,IF($T15=2,1.5,0))</f>
        <v>64.5</v>
      </c>
    </row>
    <row r="16" spans="1:24" s="176" customFormat="1" ht="16.5" customHeight="1">
      <c r="A16" s="177"/>
      <c r="B16" s="247"/>
      <c r="C16" s="179"/>
      <c r="D16" s="180"/>
      <c r="E16" s="181"/>
      <c r="F16" s="182"/>
      <c r="G16" s="183"/>
      <c r="H16" s="184"/>
      <c r="I16" s="185"/>
      <c r="J16" s="184"/>
      <c r="K16" s="186"/>
      <c r="L16" s="187"/>
      <c r="M16" s="188"/>
      <c r="N16" s="186"/>
      <c r="O16" s="187"/>
      <c r="P16" s="188"/>
      <c r="Q16" s="186"/>
      <c r="R16" s="187"/>
      <c r="S16" s="188"/>
      <c r="T16" s="188"/>
      <c r="U16" s="188"/>
      <c r="V16" s="186"/>
      <c r="W16" s="189"/>
      <c r="X16" s="187"/>
    </row>
    <row r="17" spans="1:24" ht="30" customHeight="1">
      <c r="A17" s="138"/>
      <c r="B17" s="138"/>
      <c r="C17" s="138" t="s">
        <v>243</v>
      </c>
      <c r="D17" s="138"/>
      <c r="E17" s="138"/>
      <c r="F17" s="138"/>
      <c r="G17" s="190"/>
      <c r="H17" s="138" t="s">
        <v>244</v>
      </c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:24" ht="15" customHeight="1">
      <c r="A18" s="138"/>
      <c r="B18" s="138"/>
      <c r="C18" s="138"/>
      <c r="D18" s="138"/>
      <c r="E18" s="138"/>
      <c r="F18" s="138"/>
      <c r="G18" s="190"/>
      <c r="H18" s="138"/>
      <c r="I18" s="138"/>
      <c r="J18" s="192"/>
      <c r="K18" s="191"/>
      <c r="L18" s="192"/>
      <c r="M18" s="138"/>
      <c r="N18" s="193"/>
      <c r="O18" s="194"/>
      <c r="P18" s="138"/>
      <c r="Q18" s="193"/>
      <c r="R18" s="194"/>
      <c r="S18" s="138"/>
      <c r="T18" s="138"/>
      <c r="U18" s="138"/>
      <c r="V18" s="138"/>
      <c r="W18" s="138"/>
      <c r="X18" s="194"/>
    </row>
    <row r="19" spans="1:24" ht="30" customHeight="1">
      <c r="A19" s="138"/>
      <c r="B19" s="138"/>
      <c r="C19" s="138" t="s">
        <v>245</v>
      </c>
      <c r="D19" s="138"/>
      <c r="E19" s="138"/>
      <c r="F19" s="138"/>
      <c r="G19" s="190"/>
      <c r="H19" s="138" t="s">
        <v>246</v>
      </c>
      <c r="I19" s="138"/>
      <c r="J19" s="192"/>
      <c r="K19" s="191"/>
      <c r="L19" s="195"/>
      <c r="N19" s="193"/>
      <c r="O19" s="194"/>
      <c r="P19" s="138"/>
      <c r="Q19" s="193"/>
      <c r="R19" s="194"/>
      <c r="S19" s="138"/>
      <c r="T19" s="138"/>
      <c r="U19" s="138"/>
      <c r="V19" s="138"/>
      <c r="W19" s="138"/>
      <c r="X19" s="194"/>
    </row>
    <row r="20" spans="10:12" ht="12.75">
      <c r="J20" s="192"/>
      <c r="K20" s="191"/>
      <c r="L20" s="192"/>
    </row>
    <row r="21" spans="10:12" ht="12.75">
      <c r="J21" s="192"/>
      <c r="K21" s="191"/>
      <c r="L21" s="192"/>
    </row>
  </sheetData>
  <sheetProtection selectLockedCells="1" selectUnlockedCells="1"/>
  <mergeCells count="25">
    <mergeCell ref="A2:X2"/>
    <mergeCell ref="A3:X3"/>
    <mergeCell ref="A4:X4"/>
    <mergeCell ref="A5:X5"/>
    <mergeCell ref="A6:X6"/>
    <mergeCell ref="A7:X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</mergeCells>
  <printOptions/>
  <pageMargins left="0.14" right="0.16" top="0.2" bottom="0.2" header="0.16" footer="0.27"/>
  <pageSetup fitToHeight="1" fitToWidth="1"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0"/>
  <sheetViews>
    <sheetView view="pageBreakPreview" zoomScaleSheetLayoutView="100" zoomScalePageLayoutView="0" workbookViewId="0" topLeftCell="A2">
      <selection activeCell="A10" sqref="A10:X14"/>
    </sheetView>
  </sheetViews>
  <sheetFormatPr defaultColWidth="11.57421875" defaultRowHeight="12.75"/>
  <cols>
    <col min="1" max="1" width="5.28125" style="151" customWidth="1"/>
    <col min="2" max="2" width="0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16.14062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4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4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s="161" customFormat="1" ht="18.75" customHeight="1">
      <c r="A6" s="335" t="s">
        <v>293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</row>
    <row r="7" spans="1:24" ht="18.7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</row>
    <row r="8" spans="1:11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</row>
    <row r="9" spans="1:26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X9" s="162" t="s">
        <v>4</v>
      </c>
      <c r="Z9" s="156"/>
    </row>
    <row r="10" spans="1:24" s="165" customFormat="1" ht="19.5" customHeight="1">
      <c r="A10" s="327" t="s">
        <v>254</v>
      </c>
      <c r="B10" s="326" t="s">
        <v>7</v>
      </c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26" t="s">
        <v>263</v>
      </c>
      <c r="X10" s="328" t="s">
        <v>264</v>
      </c>
    </row>
    <row r="11" spans="1:24" s="165" customFormat="1" ht="39.75" customHeight="1">
      <c r="A11" s="327"/>
      <c r="B11" s="326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26"/>
      <c r="X11" s="328"/>
    </row>
    <row r="12" spans="1:24" s="165" customFormat="1" ht="39.75" customHeight="1">
      <c r="A12" s="169">
        <v>1</v>
      </c>
      <c r="B12" s="163"/>
      <c r="C12" s="242" t="s">
        <v>219</v>
      </c>
      <c r="D12" s="271"/>
      <c r="E12" s="67" t="s">
        <v>33</v>
      </c>
      <c r="F12" s="272" t="s">
        <v>220</v>
      </c>
      <c r="G12" s="273" t="s">
        <v>221</v>
      </c>
      <c r="H12" s="274" t="s">
        <v>222</v>
      </c>
      <c r="I12" s="274" t="s">
        <v>223</v>
      </c>
      <c r="J12" s="274" t="s">
        <v>224</v>
      </c>
      <c r="K12" s="171">
        <v>199</v>
      </c>
      <c r="L12" s="172">
        <f>K12/3</f>
        <v>66.33333333333333</v>
      </c>
      <c r="M12" s="173">
        <f>RANK(L12,L$12:L$22,0)</f>
        <v>1</v>
      </c>
      <c r="N12" s="171">
        <v>199</v>
      </c>
      <c r="O12" s="172">
        <f>N12/3</f>
        <v>66.33333333333333</v>
      </c>
      <c r="P12" s="173">
        <f>RANK(O12,O$12:O$22,0)</f>
        <v>2</v>
      </c>
      <c r="Q12" s="171">
        <v>198.5</v>
      </c>
      <c r="R12" s="172">
        <f>Q12/3</f>
        <v>66.16666666666667</v>
      </c>
      <c r="S12" s="173">
        <f>RANK(R12,R$12:R$22,0)</f>
        <v>1</v>
      </c>
      <c r="T12" s="173"/>
      <c r="U12" s="173"/>
      <c r="V12" s="171">
        <f>K12+N12+Q12</f>
        <v>596.5</v>
      </c>
      <c r="W12" s="171"/>
      <c r="X12" s="172">
        <f>ROUND(SUM(L12,O12,R12)/3,3)-IF($T12=1,0.5,IF($T12=2,1.5,0))</f>
        <v>66.278</v>
      </c>
    </row>
    <row r="13" spans="1:24" s="165" customFormat="1" ht="39.75" customHeight="1">
      <c r="A13" s="169">
        <v>2</v>
      </c>
      <c r="B13" s="163"/>
      <c r="C13" s="242" t="s">
        <v>31</v>
      </c>
      <c r="D13" s="31" t="s">
        <v>32</v>
      </c>
      <c r="E13" s="275" t="s">
        <v>33</v>
      </c>
      <c r="F13" s="33" t="s">
        <v>34</v>
      </c>
      <c r="G13" s="31" t="s">
        <v>35</v>
      </c>
      <c r="H13" s="34" t="s">
        <v>36</v>
      </c>
      <c r="I13" s="35" t="s">
        <v>37</v>
      </c>
      <c r="J13" s="36" t="s">
        <v>294</v>
      </c>
      <c r="K13" s="171">
        <v>199</v>
      </c>
      <c r="L13" s="172">
        <f>K13/3</f>
        <v>66.33333333333333</v>
      </c>
      <c r="M13" s="173">
        <f>RANK(L13,L$12:L$22,0)</f>
        <v>1</v>
      </c>
      <c r="N13" s="171">
        <v>206.5</v>
      </c>
      <c r="O13" s="172">
        <f>N13/3</f>
        <v>68.83333333333333</v>
      </c>
      <c r="P13" s="173">
        <f>RANK(O13,O$12:O$22,0)</f>
        <v>1</v>
      </c>
      <c r="Q13" s="171">
        <v>187.5</v>
      </c>
      <c r="R13" s="172">
        <f>Q13/3</f>
        <v>62.5</v>
      </c>
      <c r="S13" s="173">
        <f>RANK(R13,R$12:R$22,0)</f>
        <v>3</v>
      </c>
      <c r="T13" s="173"/>
      <c r="U13" s="173"/>
      <c r="V13" s="171">
        <f>K13+N13+Q13</f>
        <v>593</v>
      </c>
      <c r="W13" s="171"/>
      <c r="X13" s="172">
        <f>ROUND(SUM(L13,O13,R13)/3,3)-IF($T13=1,0.5,IF($T13=2,1.5,0))</f>
        <v>65.889</v>
      </c>
    </row>
    <row r="14" spans="1:24" s="165" customFormat="1" ht="39.75" customHeight="1">
      <c r="A14" s="169">
        <v>3</v>
      </c>
      <c r="B14" s="163"/>
      <c r="C14" s="276" t="s">
        <v>127</v>
      </c>
      <c r="D14" s="53"/>
      <c r="E14" s="63" t="s">
        <v>33</v>
      </c>
      <c r="F14" s="104" t="s">
        <v>128</v>
      </c>
      <c r="G14" s="105" t="s">
        <v>129</v>
      </c>
      <c r="H14" s="106" t="s">
        <v>130</v>
      </c>
      <c r="I14" s="57" t="s">
        <v>131</v>
      </c>
      <c r="J14" s="36" t="s">
        <v>295</v>
      </c>
      <c r="K14" s="171">
        <v>190.5</v>
      </c>
      <c r="L14" s="172">
        <f>K14/3</f>
        <v>63.5</v>
      </c>
      <c r="M14" s="173">
        <f>RANK(L14,L$12:L$22,0)</f>
        <v>3</v>
      </c>
      <c r="N14" s="171">
        <v>194</v>
      </c>
      <c r="O14" s="172">
        <f>N14/3</f>
        <v>64.66666666666667</v>
      </c>
      <c r="P14" s="173">
        <f>RANK(O14,O$12:O$22,0)</f>
        <v>3</v>
      </c>
      <c r="Q14" s="171">
        <v>196</v>
      </c>
      <c r="R14" s="172">
        <f>Q14/3</f>
        <v>65.33333333333333</v>
      </c>
      <c r="S14" s="173">
        <f>RANK(R14,R$12:R$22,0)</f>
        <v>2</v>
      </c>
      <c r="T14" s="173"/>
      <c r="U14" s="173"/>
      <c r="V14" s="171">
        <f>K14+N14+Q14</f>
        <v>580.5</v>
      </c>
      <c r="W14" s="171"/>
      <c r="X14" s="172">
        <f>ROUND(SUM(L14,O14,R14)/3,3)-IF($T14=1,0.5,IF($T14=2,1.5,0))</f>
        <v>64.5</v>
      </c>
    </row>
    <row r="15" spans="1:24" s="176" customFormat="1" ht="16.5" customHeight="1">
      <c r="A15" s="177"/>
      <c r="B15" s="247"/>
      <c r="C15" s="179"/>
      <c r="D15" s="180"/>
      <c r="E15" s="181"/>
      <c r="F15" s="182"/>
      <c r="G15" s="183"/>
      <c r="H15" s="184"/>
      <c r="I15" s="185"/>
      <c r="J15" s="184"/>
      <c r="K15" s="186"/>
      <c r="L15" s="187"/>
      <c r="M15" s="188"/>
      <c r="N15" s="186"/>
      <c r="O15" s="187"/>
      <c r="P15" s="188"/>
      <c r="Q15" s="186"/>
      <c r="R15" s="187"/>
      <c r="S15" s="188"/>
      <c r="T15" s="188"/>
      <c r="U15" s="188"/>
      <c r="V15" s="186"/>
      <c r="W15" s="189"/>
      <c r="X15" s="187"/>
    </row>
    <row r="16" spans="1:24" ht="30" customHeight="1">
      <c r="A16" s="138"/>
      <c r="B16" s="138"/>
      <c r="C16" s="138" t="s">
        <v>243</v>
      </c>
      <c r="D16" s="138"/>
      <c r="E16" s="138"/>
      <c r="F16" s="138"/>
      <c r="G16" s="190"/>
      <c r="H16" s="138" t="s">
        <v>244</v>
      </c>
      <c r="I16" s="138"/>
      <c r="J16" s="192"/>
      <c r="K16" s="191"/>
      <c r="L16" s="192"/>
      <c r="M16" s="138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:24" ht="15" customHeight="1">
      <c r="A17" s="138"/>
      <c r="B17" s="138"/>
      <c r="C17" s="138"/>
      <c r="D17" s="138"/>
      <c r="E17" s="138"/>
      <c r="F17" s="138"/>
      <c r="G17" s="190"/>
      <c r="H17" s="138"/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:24" ht="30" customHeight="1">
      <c r="A18" s="138"/>
      <c r="B18" s="138"/>
      <c r="C18" s="138" t="s">
        <v>245</v>
      </c>
      <c r="D18" s="138"/>
      <c r="E18" s="138"/>
      <c r="F18" s="138"/>
      <c r="G18" s="190"/>
      <c r="H18" s="138" t="s">
        <v>246</v>
      </c>
      <c r="I18" s="138"/>
      <c r="J18" s="192"/>
      <c r="K18" s="191"/>
      <c r="L18" s="195"/>
      <c r="N18" s="193"/>
      <c r="O18" s="194"/>
      <c r="P18" s="138"/>
      <c r="Q18" s="193"/>
      <c r="R18" s="194"/>
      <c r="S18" s="138"/>
      <c r="T18" s="138"/>
      <c r="U18" s="138"/>
      <c r="V18" s="138"/>
      <c r="W18" s="138"/>
      <c r="X18" s="194"/>
    </row>
    <row r="19" spans="10:12" ht="12.75">
      <c r="J19" s="192"/>
      <c r="K19" s="191"/>
      <c r="L19" s="192"/>
    </row>
    <row r="20" spans="10:12" ht="12.75">
      <c r="J20" s="192"/>
      <c r="K20" s="191"/>
      <c r="L20" s="192"/>
    </row>
  </sheetData>
  <sheetProtection selectLockedCells="1" selectUnlockedCells="1"/>
  <mergeCells count="25">
    <mergeCell ref="A2:X2"/>
    <mergeCell ref="A3:X3"/>
    <mergeCell ref="A4:X4"/>
    <mergeCell ref="A5:X5"/>
    <mergeCell ref="A6:X6"/>
    <mergeCell ref="A7:X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</mergeCells>
  <printOptions/>
  <pageMargins left="0.22" right="0.16" top="0.23" bottom="0.18" header="0.15" footer="0.34"/>
  <pageSetup fitToHeight="1" fitToWidth="1" horizontalDpi="300" verticalDpi="300" orientation="landscape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6"/>
  <sheetViews>
    <sheetView view="pageBreakPreview" zoomScaleSheetLayoutView="100" zoomScalePageLayoutView="0" workbookViewId="0" topLeftCell="A2">
      <selection activeCell="F18" sqref="F18"/>
    </sheetView>
  </sheetViews>
  <sheetFormatPr defaultColWidth="11.57421875" defaultRowHeight="12.75"/>
  <cols>
    <col min="1" max="1" width="4.8515625" style="151" customWidth="1"/>
    <col min="2" max="2" width="4.8515625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20.57421875" style="151" customWidth="1"/>
    <col min="9" max="9" width="17.00390625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7.421875" style="265" hidden="1" customWidth="1"/>
    <col min="24" max="24" width="9.7109375" style="197" customWidth="1"/>
    <col min="25" max="25" width="7.8515625" style="151" customWidth="1"/>
    <col min="26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W1" s="254"/>
      <c r="X1" s="149"/>
    </row>
    <row r="2" spans="1:25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24.75" customHeight="1">
      <c r="A6" s="335" t="s">
        <v>275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" ht="18.7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23" s="150" customFormat="1" ht="15" customHeight="1">
      <c r="A8" s="152"/>
      <c r="B8" s="152"/>
      <c r="C8" s="153"/>
      <c r="D8" s="153"/>
      <c r="E8" s="153"/>
      <c r="F8" s="154"/>
      <c r="G8" s="154"/>
      <c r="H8" s="337"/>
      <c r="I8" s="337"/>
      <c r="J8" s="337"/>
      <c r="K8" s="155"/>
      <c r="W8" s="255"/>
    </row>
    <row r="9" spans="1:27" s="161" customFormat="1" ht="12.75">
      <c r="A9" s="156" t="s">
        <v>3</v>
      </c>
      <c r="B9" s="156"/>
      <c r="C9" s="157"/>
      <c r="D9" s="157"/>
      <c r="E9" s="157"/>
      <c r="F9" s="157"/>
      <c r="G9" s="158"/>
      <c r="H9" s="157"/>
      <c r="I9" s="157"/>
      <c r="J9" s="159"/>
      <c r="K9" s="160"/>
      <c r="V9" s="156"/>
      <c r="W9" s="256"/>
      <c r="Y9" s="162" t="s">
        <v>4</v>
      </c>
      <c r="AA9" s="156"/>
    </row>
    <row r="10" spans="1:25" s="165" customFormat="1" ht="19.5" customHeight="1">
      <c r="A10" s="327" t="s">
        <v>254</v>
      </c>
      <c r="B10" s="327"/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52" t="s">
        <v>263</v>
      </c>
      <c r="X10" s="328" t="s">
        <v>264</v>
      </c>
      <c r="Y10" s="329" t="s">
        <v>265</v>
      </c>
    </row>
    <row r="11" spans="1:25" s="165" customFormat="1" ht="39.75" customHeight="1">
      <c r="A11" s="327"/>
      <c r="B11" s="327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52"/>
      <c r="X11" s="328"/>
      <c r="Y11" s="329"/>
    </row>
    <row r="12" spans="1:25" s="165" customFormat="1" ht="39.75" customHeight="1">
      <c r="A12" s="169">
        <v>1</v>
      </c>
      <c r="B12" s="257"/>
      <c r="C12" s="242" t="s">
        <v>219</v>
      </c>
      <c r="D12" s="271"/>
      <c r="E12" s="67" t="s">
        <v>33</v>
      </c>
      <c r="F12" s="277" t="s">
        <v>220</v>
      </c>
      <c r="G12" s="273" t="s">
        <v>221</v>
      </c>
      <c r="H12" s="129" t="s">
        <v>222</v>
      </c>
      <c r="I12" s="129" t="s">
        <v>223</v>
      </c>
      <c r="J12" s="129" t="s">
        <v>224</v>
      </c>
      <c r="K12" s="171">
        <v>211.5</v>
      </c>
      <c r="L12" s="172">
        <f aca="true" t="shared" si="0" ref="L12:L19">K12/3</f>
        <v>70.5</v>
      </c>
      <c r="M12" s="173">
        <f aca="true" t="shared" si="1" ref="M12:M19">RANK(L12,L$12:L$24,0)</f>
        <v>1</v>
      </c>
      <c r="N12" s="171">
        <v>203</v>
      </c>
      <c r="O12" s="172">
        <f aca="true" t="shared" si="2" ref="O12:O19">N12/3</f>
        <v>67.66666666666667</v>
      </c>
      <c r="P12" s="173">
        <f aca="true" t="shared" si="3" ref="P12:P19">RANK(O12,O$12:O$24,0)</f>
        <v>1</v>
      </c>
      <c r="Q12" s="171">
        <v>199.5</v>
      </c>
      <c r="R12" s="172">
        <f aca="true" t="shared" si="4" ref="R12:R19">Q12/3</f>
        <v>66.5</v>
      </c>
      <c r="S12" s="173">
        <f aca="true" t="shared" si="5" ref="S12:S19">RANK(R12,R$12:R$24,0)</f>
        <v>1</v>
      </c>
      <c r="T12" s="173"/>
      <c r="U12" s="173"/>
      <c r="V12" s="171">
        <f aca="true" t="shared" si="6" ref="V12:V19">K12+N12+Q12</f>
        <v>614</v>
      </c>
      <c r="W12" s="171"/>
      <c r="X12" s="172">
        <f aca="true" t="shared" si="7" ref="X12:X19">ROUND(SUM(L12,O12,R12)/3,3)-IF($T12=1,0.5,IF($T12=2,1.5,0))</f>
        <v>68.222</v>
      </c>
      <c r="Y12" s="263" t="s">
        <v>268</v>
      </c>
    </row>
    <row r="13" spans="1:25" s="165" customFormat="1" ht="39.75" customHeight="1">
      <c r="A13" s="169">
        <v>2</v>
      </c>
      <c r="B13" s="257"/>
      <c r="C13" s="70" t="s">
        <v>72</v>
      </c>
      <c r="D13" s="71"/>
      <c r="E13" s="59" t="s">
        <v>33</v>
      </c>
      <c r="F13" s="68" t="s">
        <v>73</v>
      </c>
      <c r="G13" s="60" t="s">
        <v>74</v>
      </c>
      <c r="H13" s="66" t="s">
        <v>75</v>
      </c>
      <c r="I13" s="66" t="s">
        <v>69</v>
      </c>
      <c r="J13" s="69" t="s">
        <v>234</v>
      </c>
      <c r="K13" s="171">
        <v>191</v>
      </c>
      <c r="L13" s="172">
        <f t="shared" si="0"/>
        <v>63.666666666666664</v>
      </c>
      <c r="M13" s="173">
        <f t="shared" si="1"/>
        <v>3</v>
      </c>
      <c r="N13" s="171">
        <v>198.5</v>
      </c>
      <c r="O13" s="172">
        <f t="shared" si="2"/>
        <v>66.16666666666667</v>
      </c>
      <c r="P13" s="173">
        <f t="shared" si="3"/>
        <v>2</v>
      </c>
      <c r="Q13" s="171">
        <v>199.5</v>
      </c>
      <c r="R13" s="172">
        <f t="shared" si="4"/>
        <v>66.5</v>
      </c>
      <c r="S13" s="173">
        <f t="shared" si="5"/>
        <v>1</v>
      </c>
      <c r="T13" s="173"/>
      <c r="U13" s="173"/>
      <c r="V13" s="171">
        <f t="shared" si="6"/>
        <v>589</v>
      </c>
      <c r="W13" s="171"/>
      <c r="X13" s="172">
        <f t="shared" si="7"/>
        <v>65.444</v>
      </c>
      <c r="Y13" s="263" t="s">
        <v>268</v>
      </c>
    </row>
    <row r="14" spans="1:25" s="165" customFormat="1" ht="39.75" customHeight="1">
      <c r="A14" s="169">
        <v>3</v>
      </c>
      <c r="B14" s="257"/>
      <c r="C14" s="61" t="s">
        <v>66</v>
      </c>
      <c r="D14" s="62"/>
      <c r="E14" s="63" t="s">
        <v>33</v>
      </c>
      <c r="F14" s="64" t="s">
        <v>67</v>
      </c>
      <c r="G14" s="65"/>
      <c r="H14" s="48" t="s">
        <v>68</v>
      </c>
      <c r="I14" s="77" t="s">
        <v>84</v>
      </c>
      <c r="J14" s="47" t="s">
        <v>70</v>
      </c>
      <c r="K14" s="171">
        <v>188</v>
      </c>
      <c r="L14" s="172">
        <f t="shared" si="0"/>
        <v>62.666666666666664</v>
      </c>
      <c r="M14" s="173">
        <f t="shared" si="1"/>
        <v>6</v>
      </c>
      <c r="N14" s="171">
        <v>196</v>
      </c>
      <c r="O14" s="172">
        <f t="shared" si="2"/>
        <v>65.33333333333333</v>
      </c>
      <c r="P14" s="173">
        <f t="shared" si="3"/>
        <v>3</v>
      </c>
      <c r="Q14" s="171">
        <v>194</v>
      </c>
      <c r="R14" s="172">
        <f t="shared" si="4"/>
        <v>64.66666666666667</v>
      </c>
      <c r="S14" s="173">
        <f t="shared" si="5"/>
        <v>3</v>
      </c>
      <c r="T14" s="173"/>
      <c r="U14" s="173"/>
      <c r="V14" s="171">
        <f t="shared" si="6"/>
        <v>578</v>
      </c>
      <c r="W14" s="171"/>
      <c r="X14" s="172">
        <f t="shared" si="7"/>
        <v>64.222</v>
      </c>
      <c r="Y14" s="263" t="s">
        <v>268</v>
      </c>
    </row>
    <row r="15" spans="1:25" s="165" customFormat="1" ht="39.75" customHeight="1">
      <c r="A15" s="169">
        <v>4</v>
      </c>
      <c r="B15" s="257"/>
      <c r="C15" s="30" t="s">
        <v>72</v>
      </c>
      <c r="D15" s="271"/>
      <c r="E15" s="67" t="s">
        <v>33</v>
      </c>
      <c r="F15" s="72" t="s">
        <v>78</v>
      </c>
      <c r="G15" s="73" t="s">
        <v>79</v>
      </c>
      <c r="H15" s="74" t="s">
        <v>75</v>
      </c>
      <c r="I15" s="74" t="s">
        <v>37</v>
      </c>
      <c r="J15" s="69" t="s">
        <v>76</v>
      </c>
      <c r="K15" s="171">
        <v>193.5</v>
      </c>
      <c r="L15" s="172">
        <f t="shared" si="0"/>
        <v>64.5</v>
      </c>
      <c r="M15" s="173">
        <f t="shared" si="1"/>
        <v>2</v>
      </c>
      <c r="N15" s="171">
        <v>189.5</v>
      </c>
      <c r="O15" s="172">
        <f t="shared" si="2"/>
        <v>63.166666666666664</v>
      </c>
      <c r="P15" s="173">
        <f t="shared" si="3"/>
        <v>6</v>
      </c>
      <c r="Q15" s="171">
        <v>192.5</v>
      </c>
      <c r="R15" s="172">
        <f t="shared" si="4"/>
        <v>64.16666666666667</v>
      </c>
      <c r="S15" s="173">
        <f t="shared" si="5"/>
        <v>4</v>
      </c>
      <c r="T15" s="173"/>
      <c r="U15" s="173"/>
      <c r="V15" s="171">
        <f t="shared" si="6"/>
        <v>575.5</v>
      </c>
      <c r="W15" s="171"/>
      <c r="X15" s="172">
        <f t="shared" si="7"/>
        <v>63.944</v>
      </c>
      <c r="Y15" s="263" t="s">
        <v>268</v>
      </c>
    </row>
    <row r="16" spans="1:25" s="165" customFormat="1" ht="39.75" customHeight="1">
      <c r="A16" s="169">
        <v>5</v>
      </c>
      <c r="B16" s="257"/>
      <c r="C16" s="40" t="s">
        <v>185</v>
      </c>
      <c r="D16" s="82"/>
      <c r="E16" s="39" t="s">
        <v>33</v>
      </c>
      <c r="F16" s="40" t="s">
        <v>100</v>
      </c>
      <c r="G16" s="41"/>
      <c r="H16" s="39" t="s">
        <v>68</v>
      </c>
      <c r="I16" s="42" t="s">
        <v>37</v>
      </c>
      <c r="J16" s="117" t="s">
        <v>70</v>
      </c>
      <c r="K16" s="171">
        <v>190.5</v>
      </c>
      <c r="L16" s="172">
        <f t="shared" si="0"/>
        <v>63.5</v>
      </c>
      <c r="M16" s="173">
        <f t="shared" si="1"/>
        <v>4</v>
      </c>
      <c r="N16" s="171">
        <v>186</v>
      </c>
      <c r="O16" s="172">
        <f t="shared" si="2"/>
        <v>62</v>
      </c>
      <c r="P16" s="173">
        <f t="shared" si="3"/>
        <v>8</v>
      </c>
      <c r="Q16" s="171">
        <v>192</v>
      </c>
      <c r="R16" s="172">
        <f t="shared" si="4"/>
        <v>64</v>
      </c>
      <c r="S16" s="173">
        <f t="shared" si="5"/>
        <v>5</v>
      </c>
      <c r="T16" s="173"/>
      <c r="U16" s="173"/>
      <c r="V16" s="171">
        <f t="shared" si="6"/>
        <v>568.5</v>
      </c>
      <c r="W16" s="171"/>
      <c r="X16" s="172">
        <f t="shared" si="7"/>
        <v>63.167</v>
      </c>
      <c r="Y16" s="263" t="s">
        <v>268</v>
      </c>
    </row>
    <row r="17" spans="1:25" s="165" customFormat="1" ht="39.75" customHeight="1">
      <c r="A17" s="169">
        <v>6</v>
      </c>
      <c r="B17" s="257"/>
      <c r="C17" s="278" t="s">
        <v>173</v>
      </c>
      <c r="D17" s="271"/>
      <c r="E17" s="77" t="s">
        <v>33</v>
      </c>
      <c r="F17" s="115" t="s">
        <v>174</v>
      </c>
      <c r="G17" s="116" t="s">
        <v>175</v>
      </c>
      <c r="H17" s="279" t="s">
        <v>296</v>
      </c>
      <c r="I17" s="280" t="s">
        <v>177</v>
      </c>
      <c r="J17" s="281" t="s">
        <v>178</v>
      </c>
      <c r="K17" s="171">
        <v>188.5</v>
      </c>
      <c r="L17" s="172">
        <f t="shared" si="0"/>
        <v>62.833333333333336</v>
      </c>
      <c r="M17" s="173">
        <f t="shared" si="1"/>
        <v>5</v>
      </c>
      <c r="N17" s="171">
        <v>191</v>
      </c>
      <c r="O17" s="172">
        <f t="shared" si="2"/>
        <v>63.666666666666664</v>
      </c>
      <c r="P17" s="173">
        <f t="shared" si="3"/>
        <v>4</v>
      </c>
      <c r="Q17" s="171">
        <v>181</v>
      </c>
      <c r="R17" s="172">
        <f t="shared" si="4"/>
        <v>60.333333333333336</v>
      </c>
      <c r="S17" s="173">
        <f t="shared" si="5"/>
        <v>8</v>
      </c>
      <c r="T17" s="173"/>
      <c r="U17" s="173"/>
      <c r="V17" s="171">
        <f t="shared" si="6"/>
        <v>560.5</v>
      </c>
      <c r="W17" s="171"/>
      <c r="X17" s="172">
        <f t="shared" si="7"/>
        <v>62.278</v>
      </c>
      <c r="Y17" s="263" t="s">
        <v>268</v>
      </c>
    </row>
    <row r="18" spans="1:25" s="165" customFormat="1" ht="39.75" customHeight="1">
      <c r="A18" s="169">
        <v>7</v>
      </c>
      <c r="B18" s="257"/>
      <c r="C18" s="40" t="s">
        <v>95</v>
      </c>
      <c r="D18" s="82"/>
      <c r="E18" s="39" t="s">
        <v>33</v>
      </c>
      <c r="F18" s="40" t="s">
        <v>96</v>
      </c>
      <c r="G18" s="83" t="s">
        <v>97</v>
      </c>
      <c r="H18" s="84" t="s">
        <v>63</v>
      </c>
      <c r="I18" s="85" t="s">
        <v>37</v>
      </c>
      <c r="J18" s="84" t="s">
        <v>64</v>
      </c>
      <c r="K18" s="171">
        <v>182</v>
      </c>
      <c r="L18" s="172">
        <f t="shared" si="0"/>
        <v>60.666666666666664</v>
      </c>
      <c r="M18" s="173">
        <f t="shared" si="1"/>
        <v>7</v>
      </c>
      <c r="N18" s="171">
        <v>190</v>
      </c>
      <c r="O18" s="172">
        <f t="shared" si="2"/>
        <v>63.333333333333336</v>
      </c>
      <c r="P18" s="173">
        <f t="shared" si="3"/>
        <v>5</v>
      </c>
      <c r="Q18" s="171">
        <v>187.5</v>
      </c>
      <c r="R18" s="172">
        <f t="shared" si="4"/>
        <v>62.5</v>
      </c>
      <c r="S18" s="173">
        <f t="shared" si="5"/>
        <v>6</v>
      </c>
      <c r="T18" s="173"/>
      <c r="U18" s="173"/>
      <c r="V18" s="171">
        <f t="shared" si="6"/>
        <v>559.5</v>
      </c>
      <c r="W18" s="171"/>
      <c r="X18" s="172">
        <f t="shared" si="7"/>
        <v>62.167</v>
      </c>
      <c r="Y18" s="263" t="s">
        <v>268</v>
      </c>
    </row>
    <row r="19" spans="1:25" s="165" customFormat="1" ht="39.75" customHeight="1">
      <c r="A19" s="169">
        <v>8</v>
      </c>
      <c r="B19" s="257"/>
      <c r="C19" s="242" t="s">
        <v>103</v>
      </c>
      <c r="D19" s="62"/>
      <c r="E19" s="88" t="s">
        <v>33</v>
      </c>
      <c r="F19" s="89" t="s">
        <v>104</v>
      </c>
      <c r="G19" s="90" t="s">
        <v>105</v>
      </c>
      <c r="H19" s="91" t="s">
        <v>106</v>
      </c>
      <c r="I19" s="92" t="s">
        <v>107</v>
      </c>
      <c r="J19" s="93" t="s">
        <v>283</v>
      </c>
      <c r="K19" s="171">
        <v>181.5</v>
      </c>
      <c r="L19" s="172">
        <f t="shared" si="0"/>
        <v>60.5</v>
      </c>
      <c r="M19" s="173">
        <f t="shared" si="1"/>
        <v>8</v>
      </c>
      <c r="N19" s="171">
        <v>189</v>
      </c>
      <c r="O19" s="172">
        <f t="shared" si="2"/>
        <v>63</v>
      </c>
      <c r="P19" s="173">
        <f t="shared" si="3"/>
        <v>7</v>
      </c>
      <c r="Q19" s="171">
        <v>187.5</v>
      </c>
      <c r="R19" s="172">
        <f t="shared" si="4"/>
        <v>62.5</v>
      </c>
      <c r="S19" s="173">
        <f t="shared" si="5"/>
        <v>6</v>
      </c>
      <c r="T19" s="173"/>
      <c r="U19" s="173"/>
      <c r="V19" s="171">
        <f t="shared" si="6"/>
        <v>558</v>
      </c>
      <c r="W19" s="171"/>
      <c r="X19" s="172">
        <f t="shared" si="7"/>
        <v>62</v>
      </c>
      <c r="Y19" s="263" t="s">
        <v>268</v>
      </c>
    </row>
    <row r="20" spans="1:25" s="165" customFormat="1" ht="39.75" customHeight="1">
      <c r="A20" s="169"/>
      <c r="B20" s="257"/>
      <c r="C20" s="278" t="s">
        <v>214</v>
      </c>
      <c r="D20" s="271"/>
      <c r="E20" s="77" t="s">
        <v>33</v>
      </c>
      <c r="F20" s="115" t="s">
        <v>215</v>
      </c>
      <c r="G20" s="116"/>
      <c r="H20" s="279" t="s">
        <v>216</v>
      </c>
      <c r="I20" s="280" t="s">
        <v>177</v>
      </c>
      <c r="J20" s="281" t="s">
        <v>217</v>
      </c>
      <c r="K20" s="171"/>
      <c r="L20" s="172"/>
      <c r="M20" s="173"/>
      <c r="N20" s="171"/>
      <c r="O20" s="172"/>
      <c r="P20" s="173"/>
      <c r="Q20" s="171"/>
      <c r="R20" s="172"/>
      <c r="S20" s="173"/>
      <c r="T20" s="173"/>
      <c r="U20" s="173"/>
      <c r="V20" s="171"/>
      <c r="W20" s="171"/>
      <c r="X20" s="172" t="s">
        <v>297</v>
      </c>
      <c r="Y20" s="263" t="s">
        <v>268</v>
      </c>
    </row>
    <row r="21" spans="1:24" s="176" customFormat="1" ht="22.5" customHeight="1">
      <c r="A21" s="177"/>
      <c r="B21" s="177"/>
      <c r="C21" s="179"/>
      <c r="D21" s="180"/>
      <c r="E21" s="181"/>
      <c r="F21" s="182"/>
      <c r="G21" s="183"/>
      <c r="H21" s="184"/>
      <c r="I21" s="185"/>
      <c r="J21" s="184"/>
      <c r="K21" s="186"/>
      <c r="L21" s="187"/>
      <c r="M21" s="188"/>
      <c r="N21" s="186"/>
      <c r="O21" s="187"/>
      <c r="P21" s="188"/>
      <c r="Q21" s="186"/>
      <c r="R21" s="187"/>
      <c r="S21" s="188"/>
      <c r="T21" s="188"/>
      <c r="U21" s="188"/>
      <c r="V21" s="186"/>
      <c r="W21" s="186"/>
      <c r="X21" s="187"/>
    </row>
    <row r="22" spans="1:24" ht="30" customHeight="1">
      <c r="A22" s="138"/>
      <c r="B22" s="138"/>
      <c r="C22" s="138" t="s">
        <v>243</v>
      </c>
      <c r="D22" s="138"/>
      <c r="E22" s="138"/>
      <c r="F22" s="138"/>
      <c r="G22" s="190"/>
      <c r="H22" s="138" t="s">
        <v>244</v>
      </c>
      <c r="I22" s="138"/>
      <c r="J22" s="192"/>
      <c r="K22" s="191"/>
      <c r="L22" s="192"/>
      <c r="M22" s="138"/>
      <c r="N22" s="193"/>
      <c r="O22" s="194"/>
      <c r="P22" s="138"/>
      <c r="Q22" s="193"/>
      <c r="R22" s="194"/>
      <c r="S22" s="138"/>
      <c r="T22" s="138"/>
      <c r="U22" s="138"/>
      <c r="V22" s="138"/>
      <c r="W22" s="264"/>
      <c r="X22" s="194"/>
    </row>
    <row r="23" spans="1:24" ht="15" customHeight="1">
      <c r="A23" s="138"/>
      <c r="B23" s="138"/>
      <c r="C23" s="138"/>
      <c r="D23" s="138"/>
      <c r="E23" s="138"/>
      <c r="F23" s="138"/>
      <c r="G23" s="190"/>
      <c r="H23" s="138"/>
      <c r="I23" s="138"/>
      <c r="J23" s="192"/>
      <c r="K23" s="191"/>
      <c r="L23" s="192"/>
      <c r="M23" s="138"/>
      <c r="N23" s="193"/>
      <c r="O23" s="194"/>
      <c r="P23" s="138"/>
      <c r="Q23" s="193"/>
      <c r="R23" s="194"/>
      <c r="S23" s="138"/>
      <c r="T23" s="138"/>
      <c r="U23" s="138"/>
      <c r="V23" s="138"/>
      <c r="W23" s="264"/>
      <c r="X23" s="194"/>
    </row>
    <row r="24" spans="1:24" ht="30" customHeight="1">
      <c r="A24" s="138"/>
      <c r="B24" s="138"/>
      <c r="C24" s="138" t="s">
        <v>245</v>
      </c>
      <c r="D24" s="138"/>
      <c r="E24" s="138"/>
      <c r="F24" s="138"/>
      <c r="G24" s="190"/>
      <c r="H24" s="138" t="s">
        <v>246</v>
      </c>
      <c r="I24" s="138"/>
      <c r="J24" s="192"/>
      <c r="K24" s="191"/>
      <c r="L24" s="195"/>
      <c r="N24" s="193"/>
      <c r="O24" s="194"/>
      <c r="P24" s="138"/>
      <c r="Q24" s="193"/>
      <c r="R24" s="194"/>
      <c r="S24" s="138"/>
      <c r="T24" s="138"/>
      <c r="U24" s="138"/>
      <c r="V24" s="138"/>
      <c r="W24" s="264"/>
      <c r="X24" s="194"/>
    </row>
    <row r="25" spans="10:12" ht="12.75">
      <c r="J25" s="192"/>
      <c r="K25" s="191"/>
      <c r="L25" s="192"/>
    </row>
    <row r="26" spans="10:12" ht="12.75">
      <c r="J26" s="192"/>
      <c r="K26" s="191"/>
      <c r="L26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7" right="0.16" top="0.28" bottom="0.24" header="0.2" footer="0.15"/>
  <pageSetup fitToHeight="1" fitToWidth="1" horizontalDpi="300" verticalDpi="3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1"/>
  <sheetViews>
    <sheetView view="pageBreakPreview" zoomScaleSheetLayoutView="100" zoomScalePageLayoutView="0" workbookViewId="0" topLeftCell="A2">
      <selection activeCell="C15" sqref="C15"/>
    </sheetView>
  </sheetViews>
  <sheetFormatPr defaultColWidth="11.57421875" defaultRowHeight="12.75"/>
  <cols>
    <col min="1" max="1" width="5.28125" style="151" customWidth="1"/>
    <col min="2" max="2" width="0" style="151" hidden="1" customWidth="1"/>
    <col min="3" max="3" width="19.140625" style="151" customWidth="1"/>
    <col min="4" max="4" width="0" style="151" hidden="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" width="7.8515625" style="151" customWidth="1"/>
    <col min="26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5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18.75" customHeight="1">
      <c r="A6" s="335" t="s">
        <v>275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" ht="18.7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11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</row>
    <row r="9" spans="1:27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Y9" s="162" t="s">
        <v>4</v>
      </c>
      <c r="AA9" s="156"/>
    </row>
    <row r="10" spans="1:25" s="165" customFormat="1" ht="19.5" customHeight="1">
      <c r="A10" s="340" t="s">
        <v>254</v>
      </c>
      <c r="B10" s="339" t="s">
        <v>7</v>
      </c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39" t="s">
        <v>263</v>
      </c>
      <c r="X10" s="341" t="s">
        <v>264</v>
      </c>
      <c r="Y10" s="342" t="s">
        <v>265</v>
      </c>
    </row>
    <row r="11" spans="1:25" s="165" customFormat="1" ht="39.75" customHeight="1">
      <c r="A11" s="340"/>
      <c r="B11" s="339"/>
      <c r="C11" s="343"/>
      <c r="D11" s="343"/>
      <c r="E11" s="340"/>
      <c r="F11" s="343"/>
      <c r="G11" s="345"/>
      <c r="H11" s="343"/>
      <c r="I11" s="343"/>
      <c r="J11" s="343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39"/>
      <c r="X11" s="341"/>
      <c r="Y11" s="342"/>
    </row>
    <row r="12" spans="1:25" s="165" customFormat="1" ht="39.75" customHeight="1">
      <c r="A12" s="203">
        <v>1</v>
      </c>
      <c r="B12" s="239"/>
      <c r="C12" s="242" t="s">
        <v>219</v>
      </c>
      <c r="D12" s="271"/>
      <c r="E12" s="67" t="s">
        <v>33</v>
      </c>
      <c r="F12" s="277" t="s">
        <v>220</v>
      </c>
      <c r="G12" s="273" t="s">
        <v>221</v>
      </c>
      <c r="H12" s="129" t="s">
        <v>222</v>
      </c>
      <c r="I12" s="129" t="s">
        <v>223</v>
      </c>
      <c r="J12" s="129" t="s">
        <v>224</v>
      </c>
      <c r="K12" s="216">
        <v>211.5</v>
      </c>
      <c r="L12" s="217">
        <f>K12/3</f>
        <v>70.5</v>
      </c>
      <c r="M12" s="218">
        <f>RANK(L12,L$12:L$25,0)</f>
        <v>1</v>
      </c>
      <c r="N12" s="216">
        <v>203</v>
      </c>
      <c r="O12" s="217">
        <f>N12/3</f>
        <v>67.66666666666667</v>
      </c>
      <c r="P12" s="218">
        <f>RANK(O12,O$12:O$25,0)</f>
        <v>1</v>
      </c>
      <c r="Q12" s="216">
        <v>199.5</v>
      </c>
      <c r="R12" s="217">
        <f>Q12/3</f>
        <v>66.5</v>
      </c>
      <c r="S12" s="218">
        <f>RANK(R12,R$12:R$25,0)</f>
        <v>1</v>
      </c>
      <c r="T12" s="218"/>
      <c r="U12" s="218"/>
      <c r="V12" s="216">
        <f>K12+N12+Q12</f>
        <v>614</v>
      </c>
      <c r="W12" s="216"/>
      <c r="X12" s="266">
        <f>ROUND(SUM(L12,O12,R12)/3,3)-IF($T12=1,0.5,IF($T12=2,1.5,0))</f>
        <v>68.222</v>
      </c>
      <c r="Y12" s="209" t="s">
        <v>268</v>
      </c>
    </row>
    <row r="13" spans="1:25" s="165" customFormat="1" ht="39.75" customHeight="1">
      <c r="A13" s="203">
        <v>2</v>
      </c>
      <c r="B13" s="198"/>
      <c r="C13" s="70" t="s">
        <v>72</v>
      </c>
      <c r="D13" s="71"/>
      <c r="E13" s="59" t="s">
        <v>33</v>
      </c>
      <c r="F13" s="68" t="s">
        <v>73</v>
      </c>
      <c r="G13" s="60" t="s">
        <v>74</v>
      </c>
      <c r="H13" s="66" t="s">
        <v>75</v>
      </c>
      <c r="I13" s="66" t="s">
        <v>69</v>
      </c>
      <c r="J13" s="69" t="s">
        <v>234</v>
      </c>
      <c r="K13" s="216">
        <v>191</v>
      </c>
      <c r="L13" s="217">
        <f>K13/3</f>
        <v>63.666666666666664</v>
      </c>
      <c r="M13" s="218">
        <f>RANK(L13,L$12:L$25,0)</f>
        <v>2</v>
      </c>
      <c r="N13" s="216">
        <v>198.5</v>
      </c>
      <c r="O13" s="217">
        <f>N13/3</f>
        <v>66.16666666666667</v>
      </c>
      <c r="P13" s="218">
        <f>RANK(O13,O$12:O$25,0)</f>
        <v>2</v>
      </c>
      <c r="Q13" s="216">
        <v>199.5</v>
      </c>
      <c r="R13" s="217">
        <f>Q13/3</f>
        <v>66.5</v>
      </c>
      <c r="S13" s="218">
        <f>RANK(R13,R$12:R$25,0)</f>
        <v>1</v>
      </c>
      <c r="T13" s="218"/>
      <c r="U13" s="218"/>
      <c r="V13" s="216">
        <f>K13+N13+Q13</f>
        <v>589</v>
      </c>
      <c r="W13" s="216"/>
      <c r="X13" s="266">
        <f>ROUND(SUM(L13,O13,R13)/3,3)-IF($T13=1,0.5,IF($T13=2,1.5,0))</f>
        <v>65.444</v>
      </c>
      <c r="Y13" s="209" t="s">
        <v>268</v>
      </c>
    </row>
    <row r="14" spans="1:25" s="165" customFormat="1" ht="39.75" customHeight="1">
      <c r="A14" s="203">
        <v>3</v>
      </c>
      <c r="B14" s="239"/>
      <c r="C14" s="40" t="s">
        <v>298</v>
      </c>
      <c r="D14" s="82"/>
      <c r="E14" s="39" t="s">
        <v>33</v>
      </c>
      <c r="F14" s="40" t="s">
        <v>96</v>
      </c>
      <c r="G14" s="83" t="s">
        <v>97</v>
      </c>
      <c r="H14" s="84" t="s">
        <v>63</v>
      </c>
      <c r="I14" s="85" t="s">
        <v>37</v>
      </c>
      <c r="J14" s="84" t="s">
        <v>64</v>
      </c>
      <c r="K14" s="216">
        <v>182</v>
      </c>
      <c r="L14" s="217">
        <f>K14/3</f>
        <v>60.666666666666664</v>
      </c>
      <c r="M14" s="218">
        <f>RANK(L14,L$12:L$25,0)</f>
        <v>3</v>
      </c>
      <c r="N14" s="216">
        <v>190</v>
      </c>
      <c r="O14" s="217">
        <f>N14/3</f>
        <v>63.333333333333336</v>
      </c>
      <c r="P14" s="218">
        <f>RANK(O14,O$12:O$25,0)</f>
        <v>3</v>
      </c>
      <c r="Q14" s="216">
        <v>187.5</v>
      </c>
      <c r="R14" s="217">
        <f>Q14/3</f>
        <v>62.5</v>
      </c>
      <c r="S14" s="218">
        <f>RANK(R14,R$12:R$25,0)</f>
        <v>3</v>
      </c>
      <c r="T14" s="218"/>
      <c r="U14" s="218"/>
      <c r="V14" s="216">
        <f>K14+N14+Q14</f>
        <v>559.5</v>
      </c>
      <c r="W14" s="216"/>
      <c r="X14" s="266">
        <f>ROUND(SUM(L14,O14,R14)/3,3)-IF($T14=1,0.5,IF($T14=2,1.5,0))</f>
        <v>62.167</v>
      </c>
      <c r="Y14" s="209" t="s">
        <v>268</v>
      </c>
    </row>
    <row r="15" spans="1:25" s="165" customFormat="1" ht="39.75" customHeight="1">
      <c r="A15" s="203">
        <v>4</v>
      </c>
      <c r="B15" s="198"/>
      <c r="C15" s="221" t="s">
        <v>196</v>
      </c>
      <c r="D15" s="44" t="s">
        <v>197</v>
      </c>
      <c r="E15" s="45" t="s">
        <v>19</v>
      </c>
      <c r="F15" s="260" t="s">
        <v>198</v>
      </c>
      <c r="G15" s="119" t="s">
        <v>199</v>
      </c>
      <c r="H15" s="120" t="s">
        <v>200</v>
      </c>
      <c r="I15" s="120" t="s">
        <v>201</v>
      </c>
      <c r="J15" s="50" t="s">
        <v>64</v>
      </c>
      <c r="K15" s="216">
        <v>181</v>
      </c>
      <c r="L15" s="217">
        <f>K15/3</f>
        <v>60.333333333333336</v>
      </c>
      <c r="M15" s="218">
        <f>RANK(L15,L$12:L$25,0)</f>
        <v>4</v>
      </c>
      <c r="N15" s="216">
        <v>185.5</v>
      </c>
      <c r="O15" s="217">
        <f>N15/3</f>
        <v>61.833333333333336</v>
      </c>
      <c r="P15" s="218">
        <f>RANK(O15,O$12:O$25,0)</f>
        <v>4</v>
      </c>
      <c r="Q15" s="216">
        <v>175.5</v>
      </c>
      <c r="R15" s="217">
        <f>Q15/3</f>
        <v>58.5</v>
      </c>
      <c r="S15" s="218">
        <f>RANK(R15,R$12:R$25,0)</f>
        <v>4</v>
      </c>
      <c r="T15" s="218"/>
      <c r="U15" s="218"/>
      <c r="V15" s="216">
        <f>K15+N15+Q15</f>
        <v>542</v>
      </c>
      <c r="W15" s="216"/>
      <c r="X15" s="266">
        <f>ROUND(SUM(L15,O15,R15)/3,3)-IF($T15=1,0.5,IF($T15=2,1.5,0))</f>
        <v>60.222</v>
      </c>
      <c r="Y15" s="209" t="s">
        <v>268</v>
      </c>
    </row>
    <row r="16" spans="1:24" s="176" customFormat="1" ht="18" customHeight="1">
      <c r="A16" s="177"/>
      <c r="B16" s="247"/>
      <c r="C16" s="179"/>
      <c r="D16" s="180"/>
      <c r="E16" s="181"/>
      <c r="F16" s="182"/>
      <c r="G16" s="183"/>
      <c r="H16" s="184"/>
      <c r="I16" s="185"/>
      <c r="J16" s="184"/>
      <c r="K16" s="186"/>
      <c r="L16" s="187"/>
      <c r="M16" s="188"/>
      <c r="N16" s="186"/>
      <c r="O16" s="187"/>
      <c r="P16" s="188"/>
      <c r="Q16" s="186"/>
      <c r="R16" s="187"/>
      <c r="S16" s="188"/>
      <c r="T16" s="188"/>
      <c r="U16" s="188"/>
      <c r="V16" s="186"/>
      <c r="W16" s="189"/>
      <c r="X16" s="187"/>
    </row>
    <row r="17" spans="1:24" ht="30" customHeight="1">
      <c r="A17" s="138"/>
      <c r="B17" s="138"/>
      <c r="C17" s="138" t="s">
        <v>243</v>
      </c>
      <c r="D17" s="138"/>
      <c r="E17" s="138"/>
      <c r="F17" s="138"/>
      <c r="G17" s="190"/>
      <c r="H17" s="138" t="s">
        <v>244</v>
      </c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:24" ht="15" customHeight="1">
      <c r="A18" s="138"/>
      <c r="B18" s="138"/>
      <c r="C18" s="138"/>
      <c r="D18" s="138"/>
      <c r="E18" s="138"/>
      <c r="F18" s="138"/>
      <c r="G18" s="190"/>
      <c r="H18" s="138"/>
      <c r="I18" s="138"/>
      <c r="J18" s="192"/>
      <c r="K18" s="191"/>
      <c r="L18" s="192"/>
      <c r="M18" s="138"/>
      <c r="N18" s="193"/>
      <c r="O18" s="194"/>
      <c r="P18" s="138"/>
      <c r="Q18" s="193"/>
      <c r="R18" s="194"/>
      <c r="S18" s="138"/>
      <c r="T18" s="138"/>
      <c r="U18" s="138"/>
      <c r="V18" s="138"/>
      <c r="W18" s="138"/>
      <c r="X18" s="194"/>
    </row>
    <row r="19" spans="1:24" ht="30" customHeight="1">
      <c r="A19" s="138"/>
      <c r="B19" s="138"/>
      <c r="C19" s="138" t="s">
        <v>245</v>
      </c>
      <c r="D19" s="138"/>
      <c r="E19" s="138"/>
      <c r="F19" s="138"/>
      <c r="G19" s="190"/>
      <c r="H19" s="138" t="s">
        <v>246</v>
      </c>
      <c r="I19" s="138"/>
      <c r="J19" s="192"/>
      <c r="K19" s="191"/>
      <c r="L19" s="195"/>
      <c r="N19" s="193"/>
      <c r="O19" s="194"/>
      <c r="P19" s="138"/>
      <c r="Q19" s="193"/>
      <c r="R19" s="194"/>
      <c r="S19" s="138"/>
      <c r="T19" s="138"/>
      <c r="U19" s="138"/>
      <c r="V19" s="138"/>
      <c r="W19" s="138"/>
      <c r="X19" s="194"/>
    </row>
    <row r="20" spans="10:12" ht="12.75">
      <c r="J20" s="192"/>
      <c r="K20" s="191"/>
      <c r="L20" s="192"/>
    </row>
    <row r="21" spans="10:12" ht="12.75">
      <c r="J21" s="192"/>
      <c r="K21" s="191"/>
      <c r="L21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21" right="0.16" top="0.33" bottom="0.19" header="0.24" footer="0.29"/>
  <pageSetup fitToHeight="1" fitToWidth="1" horizontalDpi="300" verticalDpi="3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4"/>
  <sheetViews>
    <sheetView view="pageBreakPreview" zoomScaleSheetLayoutView="100" workbookViewId="0" topLeftCell="A2">
      <selection activeCell="A10" sqref="A10:X18"/>
    </sheetView>
  </sheetViews>
  <sheetFormatPr defaultColWidth="9.140625" defaultRowHeight="12.75"/>
  <cols>
    <col min="1" max="1" width="4.8515625" style="151" customWidth="1"/>
    <col min="2" max="2" width="4.8515625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20.57421875" style="151" customWidth="1"/>
    <col min="9" max="9" width="17.00390625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7.421875" style="265" hidden="1" customWidth="1"/>
    <col min="24" max="24" width="9.7109375" style="197" customWidth="1"/>
    <col min="25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W1" s="254"/>
      <c r="X1" s="149"/>
    </row>
    <row r="2" spans="1:24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s="161" customFormat="1" ht="24.75" customHeight="1">
      <c r="A5" s="335" t="s">
        <v>299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s="161" customFormat="1" ht="24.75" customHeight="1">
      <c r="A6" s="335" t="s">
        <v>286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</row>
    <row r="7" spans="1:25" ht="18.75" customHeight="1">
      <c r="A7" s="336" t="s">
        <v>300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248"/>
    </row>
    <row r="8" spans="1:23" s="150" customFormat="1" ht="15" customHeight="1">
      <c r="A8" s="152"/>
      <c r="B8" s="152"/>
      <c r="C8" s="153"/>
      <c r="D8" s="153"/>
      <c r="E8" s="153"/>
      <c r="F8" s="154"/>
      <c r="G8" s="154"/>
      <c r="H8" s="337"/>
      <c r="I8" s="337"/>
      <c r="J8" s="337"/>
      <c r="K8" s="155"/>
      <c r="W8" s="255"/>
    </row>
    <row r="9" spans="1:27" s="161" customFormat="1" ht="12.75">
      <c r="A9" s="156" t="s">
        <v>3</v>
      </c>
      <c r="B9" s="156"/>
      <c r="C9" s="157"/>
      <c r="D9" s="157"/>
      <c r="E9" s="157"/>
      <c r="F9" s="157"/>
      <c r="G9" s="158"/>
      <c r="H9" s="157"/>
      <c r="I9" s="157"/>
      <c r="J9" s="159"/>
      <c r="K9" s="160"/>
      <c r="V9" s="156"/>
      <c r="W9" s="256"/>
      <c r="X9" s="162" t="s">
        <v>4</v>
      </c>
      <c r="AA9" s="156"/>
    </row>
    <row r="10" spans="1:24" s="165" customFormat="1" ht="19.5" customHeight="1">
      <c r="A10" s="327" t="s">
        <v>254</v>
      </c>
      <c r="B10" s="327" t="s">
        <v>7</v>
      </c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52" t="s">
        <v>263</v>
      </c>
      <c r="X10" s="328" t="s">
        <v>264</v>
      </c>
    </row>
    <row r="11" spans="1:24" s="165" customFormat="1" ht="39.75" customHeight="1">
      <c r="A11" s="327"/>
      <c r="B11" s="327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52"/>
      <c r="X11" s="328"/>
    </row>
    <row r="12" spans="1:24" s="165" customFormat="1" ht="39.75" customHeight="1">
      <c r="A12" s="169">
        <v>1</v>
      </c>
      <c r="B12" s="282"/>
      <c r="C12" s="114" t="s">
        <v>165</v>
      </c>
      <c r="D12" s="283"/>
      <c r="E12" s="284" t="s">
        <v>33</v>
      </c>
      <c r="F12" s="285" t="s">
        <v>166</v>
      </c>
      <c r="G12" s="116" t="s">
        <v>167</v>
      </c>
      <c r="H12" s="279" t="s">
        <v>168</v>
      </c>
      <c r="I12" s="107" t="s">
        <v>169</v>
      </c>
      <c r="J12" s="107" t="s">
        <v>170</v>
      </c>
      <c r="K12" s="171">
        <v>125.5</v>
      </c>
      <c r="L12" s="172">
        <f aca="true" t="shared" si="0" ref="L12:L18">K12/1.9</f>
        <v>66.05263157894737</v>
      </c>
      <c r="M12" s="173">
        <f aca="true" t="shared" si="1" ref="M12:M18">RANK(L12,L$12:L$18,0)</f>
        <v>2</v>
      </c>
      <c r="N12" s="171">
        <v>124.5</v>
      </c>
      <c r="O12" s="172">
        <f aca="true" t="shared" si="2" ref="O12:O18">N12/1.9</f>
        <v>65.52631578947368</v>
      </c>
      <c r="P12" s="173">
        <f aca="true" t="shared" si="3" ref="P12:P18">RANK(O12,O$12:O$18,0)</f>
        <v>2</v>
      </c>
      <c r="Q12" s="171">
        <v>123.5</v>
      </c>
      <c r="R12" s="172">
        <f aca="true" t="shared" si="4" ref="R12:R18">Q12/1.9</f>
        <v>65</v>
      </c>
      <c r="S12" s="173">
        <f aca="true" t="shared" si="5" ref="S12:S18">RANK(R12,R$12:R$18,0)</f>
        <v>2</v>
      </c>
      <c r="T12" s="173"/>
      <c r="U12" s="173"/>
      <c r="V12" s="171">
        <f aca="true" t="shared" si="6" ref="V12:V18">K12+N12+Q12</f>
        <v>373.5</v>
      </c>
      <c r="W12" s="171"/>
      <c r="X12" s="172">
        <f aca="true" t="shared" si="7" ref="X12:X18">ROUND(SUM(L12,O12,R12)/3,3)-IF($T12=1,0.5,IF($T12=2,1.5,0))</f>
        <v>65.526</v>
      </c>
    </row>
    <row r="13" spans="1:24" s="165" customFormat="1" ht="39.75" customHeight="1">
      <c r="A13" s="169">
        <v>2</v>
      </c>
      <c r="B13" s="282"/>
      <c r="C13" s="43" t="s">
        <v>212</v>
      </c>
      <c r="D13" s="286"/>
      <c r="E13" s="287" t="s">
        <v>33</v>
      </c>
      <c r="F13" s="288" t="s">
        <v>135</v>
      </c>
      <c r="G13" s="47" t="s">
        <v>136</v>
      </c>
      <c r="H13" s="48" t="s">
        <v>137</v>
      </c>
      <c r="I13" s="49" t="s">
        <v>138</v>
      </c>
      <c r="J13" s="50" t="s">
        <v>139</v>
      </c>
      <c r="K13" s="171">
        <v>126</v>
      </c>
      <c r="L13" s="172">
        <f t="shared" si="0"/>
        <v>66.31578947368422</v>
      </c>
      <c r="M13" s="173">
        <f t="shared" si="1"/>
        <v>1</v>
      </c>
      <c r="N13" s="171">
        <v>122.5</v>
      </c>
      <c r="O13" s="172">
        <f t="shared" si="2"/>
        <v>64.47368421052632</v>
      </c>
      <c r="P13" s="173">
        <f t="shared" si="3"/>
        <v>3</v>
      </c>
      <c r="Q13" s="171">
        <v>124</v>
      </c>
      <c r="R13" s="172">
        <f t="shared" si="4"/>
        <v>65.26315789473685</v>
      </c>
      <c r="S13" s="173">
        <f t="shared" si="5"/>
        <v>1</v>
      </c>
      <c r="T13" s="173"/>
      <c r="U13" s="173"/>
      <c r="V13" s="171">
        <f t="shared" si="6"/>
        <v>372.5</v>
      </c>
      <c r="W13" s="171"/>
      <c r="X13" s="172">
        <f t="shared" si="7"/>
        <v>65.351</v>
      </c>
    </row>
    <row r="14" spans="1:24" s="165" customFormat="1" ht="39.75" customHeight="1">
      <c r="A14" s="169">
        <v>3</v>
      </c>
      <c r="B14" s="282"/>
      <c r="C14" s="114" t="s">
        <v>165</v>
      </c>
      <c r="D14" s="283"/>
      <c r="E14" s="284" t="s">
        <v>33</v>
      </c>
      <c r="F14" s="104" t="s">
        <v>128</v>
      </c>
      <c r="G14" s="105" t="s">
        <v>129</v>
      </c>
      <c r="H14" s="106" t="s">
        <v>130</v>
      </c>
      <c r="I14" s="280" t="s">
        <v>169</v>
      </c>
      <c r="J14" s="107" t="s">
        <v>301</v>
      </c>
      <c r="K14" s="171">
        <v>124</v>
      </c>
      <c r="L14" s="172">
        <f t="shared" si="0"/>
        <v>65.26315789473685</v>
      </c>
      <c r="M14" s="173">
        <f t="shared" si="1"/>
        <v>3</v>
      </c>
      <c r="N14" s="171">
        <v>122</v>
      </c>
      <c r="O14" s="172">
        <f t="shared" si="2"/>
        <v>64.21052631578948</v>
      </c>
      <c r="P14" s="173">
        <f t="shared" si="3"/>
        <v>4</v>
      </c>
      <c r="Q14" s="171">
        <v>123.5</v>
      </c>
      <c r="R14" s="172">
        <f t="shared" si="4"/>
        <v>65</v>
      </c>
      <c r="S14" s="173">
        <f t="shared" si="5"/>
        <v>2</v>
      </c>
      <c r="T14" s="173"/>
      <c r="U14" s="173"/>
      <c r="V14" s="171">
        <f t="shared" si="6"/>
        <v>369.5</v>
      </c>
      <c r="W14" s="171"/>
      <c r="X14" s="172">
        <f t="shared" si="7"/>
        <v>64.825</v>
      </c>
    </row>
    <row r="15" spans="1:24" s="165" customFormat="1" ht="39.75" customHeight="1">
      <c r="A15" s="169">
        <v>4</v>
      </c>
      <c r="B15" s="282"/>
      <c r="C15" s="40" t="s">
        <v>99</v>
      </c>
      <c r="D15" s="82"/>
      <c r="E15" s="39" t="s">
        <v>33</v>
      </c>
      <c r="F15" s="40" t="s">
        <v>100</v>
      </c>
      <c r="G15" s="41" t="s">
        <v>302</v>
      </c>
      <c r="H15" s="39" t="s">
        <v>68</v>
      </c>
      <c r="I15" s="86" t="s">
        <v>84</v>
      </c>
      <c r="J15" s="87" t="s">
        <v>303</v>
      </c>
      <c r="K15" s="171">
        <v>122</v>
      </c>
      <c r="L15" s="172">
        <f t="shared" si="0"/>
        <v>64.21052631578948</v>
      </c>
      <c r="M15" s="173">
        <f t="shared" si="1"/>
        <v>4</v>
      </c>
      <c r="N15" s="171">
        <v>125</v>
      </c>
      <c r="O15" s="172">
        <f t="shared" si="2"/>
        <v>65.78947368421053</v>
      </c>
      <c r="P15" s="173">
        <f t="shared" si="3"/>
        <v>1</v>
      </c>
      <c r="Q15" s="171">
        <v>121</v>
      </c>
      <c r="R15" s="172">
        <f t="shared" si="4"/>
        <v>63.684210526315795</v>
      </c>
      <c r="S15" s="173">
        <f t="shared" si="5"/>
        <v>4</v>
      </c>
      <c r="T15" s="173"/>
      <c r="U15" s="173"/>
      <c r="V15" s="171">
        <f t="shared" si="6"/>
        <v>368</v>
      </c>
      <c r="W15" s="171"/>
      <c r="X15" s="172">
        <f t="shared" si="7"/>
        <v>64.561</v>
      </c>
    </row>
    <row r="16" spans="1:24" s="165" customFormat="1" ht="39.75" customHeight="1">
      <c r="A16" s="169">
        <v>5</v>
      </c>
      <c r="B16" s="282"/>
      <c r="C16" s="242" t="s">
        <v>233</v>
      </c>
      <c r="D16" s="271"/>
      <c r="E16" s="67" t="s">
        <v>33</v>
      </c>
      <c r="F16" s="72" t="s">
        <v>78</v>
      </c>
      <c r="G16" s="73" t="s">
        <v>79</v>
      </c>
      <c r="H16" s="74" t="s">
        <v>75</v>
      </c>
      <c r="I16" s="66" t="s">
        <v>69</v>
      </c>
      <c r="J16" s="39" t="s">
        <v>234</v>
      </c>
      <c r="K16" s="171">
        <v>119.5</v>
      </c>
      <c r="L16" s="172">
        <f t="shared" si="0"/>
        <v>62.89473684210527</v>
      </c>
      <c r="M16" s="173">
        <f t="shared" si="1"/>
        <v>5</v>
      </c>
      <c r="N16" s="171">
        <v>116.5</v>
      </c>
      <c r="O16" s="172">
        <f t="shared" si="2"/>
        <v>61.31578947368421</v>
      </c>
      <c r="P16" s="173">
        <f t="shared" si="3"/>
        <v>6</v>
      </c>
      <c r="Q16" s="171">
        <v>118</v>
      </c>
      <c r="R16" s="172">
        <f t="shared" si="4"/>
        <v>62.10526315789474</v>
      </c>
      <c r="S16" s="173">
        <f t="shared" si="5"/>
        <v>5</v>
      </c>
      <c r="T16" s="173"/>
      <c r="U16" s="173"/>
      <c r="V16" s="171">
        <f t="shared" si="6"/>
        <v>354</v>
      </c>
      <c r="W16" s="171"/>
      <c r="X16" s="172">
        <f t="shared" si="7"/>
        <v>62.105</v>
      </c>
    </row>
    <row r="17" spans="1:24" s="165" customFormat="1" ht="39.75" customHeight="1">
      <c r="A17" s="169">
        <v>6</v>
      </c>
      <c r="B17" s="282"/>
      <c r="C17" s="40" t="s">
        <v>147</v>
      </c>
      <c r="D17" s="82"/>
      <c r="E17" s="39" t="s">
        <v>33</v>
      </c>
      <c r="F17" s="108" t="s">
        <v>149</v>
      </c>
      <c r="G17" s="109" t="s">
        <v>150</v>
      </c>
      <c r="H17" s="48" t="s">
        <v>151</v>
      </c>
      <c r="I17" s="77" t="s">
        <v>84</v>
      </c>
      <c r="J17" s="107" t="s">
        <v>152</v>
      </c>
      <c r="K17" s="171">
        <v>113</v>
      </c>
      <c r="L17" s="172">
        <f t="shared" si="0"/>
        <v>59.473684210526315</v>
      </c>
      <c r="M17" s="173">
        <f t="shared" si="1"/>
        <v>7</v>
      </c>
      <c r="N17" s="171">
        <v>119</v>
      </c>
      <c r="O17" s="172">
        <f t="shared" si="2"/>
        <v>62.631578947368425</v>
      </c>
      <c r="P17" s="173">
        <f t="shared" si="3"/>
        <v>5</v>
      </c>
      <c r="Q17" s="171">
        <v>117</v>
      </c>
      <c r="R17" s="172">
        <f t="shared" si="4"/>
        <v>61.578947368421055</v>
      </c>
      <c r="S17" s="173">
        <f t="shared" si="5"/>
        <v>6</v>
      </c>
      <c r="T17" s="173">
        <v>2</v>
      </c>
      <c r="U17" s="173"/>
      <c r="V17" s="171">
        <f t="shared" si="6"/>
        <v>349</v>
      </c>
      <c r="W17" s="171"/>
      <c r="X17" s="172">
        <f t="shared" si="7"/>
        <v>59.728</v>
      </c>
    </row>
    <row r="18" spans="1:24" s="165" customFormat="1" ht="39.75" customHeight="1">
      <c r="A18" s="169">
        <v>7</v>
      </c>
      <c r="B18" s="282"/>
      <c r="C18" s="242" t="s">
        <v>192</v>
      </c>
      <c r="D18" s="271"/>
      <c r="E18" s="67" t="s">
        <v>33</v>
      </c>
      <c r="F18" s="68" t="s">
        <v>193</v>
      </c>
      <c r="G18" s="60"/>
      <c r="H18" s="66" t="s">
        <v>194</v>
      </c>
      <c r="I18" s="66" t="s">
        <v>36</v>
      </c>
      <c r="J18" s="69" t="s">
        <v>183</v>
      </c>
      <c r="K18" s="171">
        <v>116</v>
      </c>
      <c r="L18" s="172">
        <f t="shared" si="0"/>
        <v>61.05263157894737</v>
      </c>
      <c r="M18" s="173">
        <f t="shared" si="1"/>
        <v>6</v>
      </c>
      <c r="N18" s="171">
        <v>111</v>
      </c>
      <c r="O18" s="172">
        <f t="shared" si="2"/>
        <v>58.42105263157895</v>
      </c>
      <c r="P18" s="173">
        <f t="shared" si="3"/>
        <v>7</v>
      </c>
      <c r="Q18" s="171">
        <v>115.5</v>
      </c>
      <c r="R18" s="172">
        <f t="shared" si="4"/>
        <v>60.78947368421053</v>
      </c>
      <c r="S18" s="173">
        <f t="shared" si="5"/>
        <v>7</v>
      </c>
      <c r="T18" s="173">
        <v>1</v>
      </c>
      <c r="U18" s="173"/>
      <c r="V18" s="171">
        <f t="shared" si="6"/>
        <v>342.5</v>
      </c>
      <c r="W18" s="171"/>
      <c r="X18" s="172">
        <f t="shared" si="7"/>
        <v>59.588</v>
      </c>
    </row>
    <row r="19" spans="1:24" s="176" customFormat="1" ht="22.5" customHeight="1">
      <c r="A19" s="177"/>
      <c r="B19" s="177"/>
      <c r="C19" s="179"/>
      <c r="D19" s="180"/>
      <c r="E19" s="181"/>
      <c r="F19" s="182"/>
      <c r="G19" s="183"/>
      <c r="H19" s="184"/>
      <c r="I19" s="185"/>
      <c r="J19" s="184"/>
      <c r="K19" s="186"/>
      <c r="L19" s="187"/>
      <c r="M19" s="188"/>
      <c r="N19" s="186"/>
      <c r="O19" s="187"/>
      <c r="P19" s="188"/>
      <c r="Q19" s="186"/>
      <c r="R19" s="187"/>
      <c r="S19" s="188"/>
      <c r="T19" s="188"/>
      <c r="U19" s="188"/>
      <c r="V19" s="186"/>
      <c r="W19" s="186"/>
      <c r="X19" s="187"/>
    </row>
    <row r="20" spans="1:24" ht="30" customHeight="1">
      <c r="A20" s="138"/>
      <c r="B20" s="138"/>
      <c r="C20" s="138" t="s">
        <v>243</v>
      </c>
      <c r="D20" s="138"/>
      <c r="E20" s="138"/>
      <c r="F20" s="138"/>
      <c r="G20" s="190"/>
      <c r="H20" s="138" t="s">
        <v>244</v>
      </c>
      <c r="I20" s="138"/>
      <c r="J20" s="192"/>
      <c r="K20" s="191"/>
      <c r="L20" s="192"/>
      <c r="M20" s="138"/>
      <c r="N20" s="193"/>
      <c r="O20" s="194"/>
      <c r="P20" s="138"/>
      <c r="Q20" s="193"/>
      <c r="R20" s="194"/>
      <c r="S20" s="138"/>
      <c r="T20" s="138"/>
      <c r="U20" s="138"/>
      <c r="V20" s="138"/>
      <c r="W20" s="264"/>
      <c r="X20" s="194"/>
    </row>
    <row r="21" spans="1:24" ht="15" customHeight="1">
      <c r="A21" s="138"/>
      <c r="B21" s="138"/>
      <c r="C21" s="138"/>
      <c r="D21" s="138"/>
      <c r="E21" s="138"/>
      <c r="F21" s="138"/>
      <c r="G21" s="190"/>
      <c r="H21" s="138"/>
      <c r="I21" s="138"/>
      <c r="J21" s="192"/>
      <c r="K21" s="191"/>
      <c r="L21" s="192"/>
      <c r="M21" s="138"/>
      <c r="N21" s="193"/>
      <c r="O21" s="194"/>
      <c r="P21" s="138"/>
      <c r="Q21" s="193"/>
      <c r="R21" s="194"/>
      <c r="S21" s="138"/>
      <c r="T21" s="138"/>
      <c r="U21" s="138"/>
      <c r="V21" s="138"/>
      <c r="W21" s="264"/>
      <c r="X21" s="194"/>
    </row>
    <row r="22" spans="1:24" ht="30" customHeight="1">
      <c r="A22" s="138"/>
      <c r="B22" s="138"/>
      <c r="C22" s="138" t="s">
        <v>245</v>
      </c>
      <c r="D22" s="138"/>
      <c r="E22" s="138"/>
      <c r="F22" s="138"/>
      <c r="G22" s="190"/>
      <c r="H22" s="138" t="s">
        <v>246</v>
      </c>
      <c r="I22" s="138"/>
      <c r="J22" s="192"/>
      <c r="K22" s="191"/>
      <c r="L22" s="195"/>
      <c r="N22" s="193"/>
      <c r="O22" s="194"/>
      <c r="P22" s="138"/>
      <c r="Q22" s="193"/>
      <c r="R22" s="194"/>
      <c r="S22" s="138"/>
      <c r="T22" s="138"/>
      <c r="U22" s="138"/>
      <c r="V22" s="138"/>
      <c r="W22" s="264"/>
      <c r="X22" s="194"/>
    </row>
    <row r="23" spans="10:12" ht="12.75">
      <c r="J23" s="192"/>
      <c r="K23" s="191"/>
      <c r="L23" s="192"/>
    </row>
    <row r="24" spans="10:12" ht="12.75">
      <c r="J24" s="192"/>
      <c r="K24" s="191"/>
      <c r="L24" s="192"/>
    </row>
  </sheetData>
  <sheetProtection selectLockedCells="1" selectUnlockedCells="1"/>
  <mergeCells count="25">
    <mergeCell ref="A2:X2"/>
    <mergeCell ref="A3:X3"/>
    <mergeCell ref="A4:X4"/>
    <mergeCell ref="A5:X5"/>
    <mergeCell ref="A6:X6"/>
    <mergeCell ref="A7:X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</mergeCells>
  <printOptions/>
  <pageMargins left="0.15748031496062992" right="0.15748031496062992" top="0.2362204724409449" bottom="0.2362204724409449" header="0.15748031496062992" footer="0.15748031496062992"/>
  <pageSetup fitToHeight="3" fitToWidth="1" horizontalDpi="300" verticalDpi="3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8"/>
  <sheetViews>
    <sheetView view="pageBreakPreview" zoomScaleSheetLayoutView="100" workbookViewId="0" topLeftCell="A2">
      <selection activeCell="F16" sqref="F16"/>
    </sheetView>
  </sheetViews>
  <sheetFormatPr defaultColWidth="11.57421875" defaultRowHeight="12.75"/>
  <cols>
    <col min="1" max="1" width="4.8515625" style="151" customWidth="1"/>
    <col min="2" max="2" width="4.8515625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20.57421875" style="151" customWidth="1"/>
    <col min="9" max="9" width="17.00390625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7.421875" style="265" hidden="1" customWidth="1"/>
    <col min="24" max="24" width="11.140625" style="197" customWidth="1"/>
    <col min="25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W1" s="254"/>
      <c r="X1" s="149"/>
    </row>
    <row r="2" spans="1:24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s="161" customFormat="1" ht="24.75" customHeight="1">
      <c r="A5" s="335" t="s">
        <v>299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s="161" customFormat="1" ht="24.75" customHeight="1">
      <c r="A6" s="335" t="s">
        <v>286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</row>
    <row r="7" spans="1:25" ht="18.75" customHeight="1">
      <c r="A7" s="336" t="s">
        <v>300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248"/>
    </row>
    <row r="8" spans="1:23" s="150" customFormat="1" ht="15" customHeight="1">
      <c r="A8" s="152"/>
      <c r="B8" s="152"/>
      <c r="C8" s="153"/>
      <c r="D8" s="153"/>
      <c r="E8" s="153"/>
      <c r="F8" s="154"/>
      <c r="G8" s="154"/>
      <c r="H8" s="337"/>
      <c r="I8" s="337"/>
      <c r="J8" s="337"/>
      <c r="K8" s="155"/>
      <c r="W8" s="255"/>
    </row>
    <row r="9" spans="1:27" s="161" customFormat="1" ht="12.75">
      <c r="A9" s="156" t="s">
        <v>3</v>
      </c>
      <c r="B9" s="156"/>
      <c r="C9" s="157"/>
      <c r="D9" s="157"/>
      <c r="E9" s="157"/>
      <c r="F9" s="157"/>
      <c r="G9" s="158"/>
      <c r="H9" s="157"/>
      <c r="I9" s="157"/>
      <c r="J9" s="159"/>
      <c r="K9" s="160"/>
      <c r="V9" s="156"/>
      <c r="W9" s="256"/>
      <c r="X9" s="162" t="s">
        <v>4</v>
      </c>
      <c r="AA9" s="156"/>
    </row>
    <row r="10" spans="1:24" s="165" customFormat="1" ht="19.5" customHeight="1">
      <c r="A10" s="327" t="s">
        <v>254</v>
      </c>
      <c r="B10" s="327"/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52" t="s">
        <v>263</v>
      </c>
      <c r="X10" s="328" t="s">
        <v>264</v>
      </c>
    </row>
    <row r="11" spans="1:24" s="165" customFormat="1" ht="39.75" customHeight="1">
      <c r="A11" s="327"/>
      <c r="B11" s="327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52"/>
      <c r="X11" s="328"/>
    </row>
    <row r="12" spans="1:24" s="165" customFormat="1" ht="39.75" customHeight="1">
      <c r="A12" s="169">
        <v>1</v>
      </c>
      <c r="B12" s="169"/>
      <c r="C12" s="221" t="s">
        <v>212</v>
      </c>
      <c r="D12" s="44"/>
      <c r="E12" s="45" t="s">
        <v>33</v>
      </c>
      <c r="F12" s="288" t="s">
        <v>135</v>
      </c>
      <c r="G12" s="47" t="s">
        <v>136</v>
      </c>
      <c r="H12" s="48" t="s">
        <v>137</v>
      </c>
      <c r="I12" s="49" t="s">
        <v>138</v>
      </c>
      <c r="J12" s="50" t="s">
        <v>139</v>
      </c>
      <c r="K12" s="171">
        <v>126</v>
      </c>
      <c r="L12" s="172">
        <f>K12/1.9</f>
        <v>66.31578947368422</v>
      </c>
      <c r="M12" s="173">
        <f>RANK(L12,L$12:L$27,0)</f>
        <v>1</v>
      </c>
      <c r="N12" s="171">
        <v>122.5</v>
      </c>
      <c r="O12" s="172">
        <f>N12/1.9</f>
        <v>64.47368421052632</v>
      </c>
      <c r="P12" s="173">
        <f>RANK(O12,O$12:O$27,0)</f>
        <v>1</v>
      </c>
      <c r="Q12" s="171">
        <v>124</v>
      </c>
      <c r="R12" s="172">
        <f>Q12/1.9</f>
        <v>65.26315789473685</v>
      </c>
      <c r="S12" s="173">
        <f>RANK(R12,R$12:R$27,0)</f>
        <v>1</v>
      </c>
      <c r="T12" s="173"/>
      <c r="U12" s="173"/>
      <c r="V12" s="171">
        <f>K12+N12+Q12</f>
        <v>372.5</v>
      </c>
      <c r="W12" s="171"/>
      <c r="X12" s="172">
        <f>ROUND(SUM(L12,O12,R12)/3,3)-IF($U12=1,0.5,IF($U12=2,1.5,0))</f>
        <v>65.351</v>
      </c>
    </row>
    <row r="13" spans="1:24" s="176" customFormat="1" ht="22.5" customHeight="1">
      <c r="A13" s="177"/>
      <c r="B13" s="177"/>
      <c r="C13" s="179"/>
      <c r="D13" s="180"/>
      <c r="E13" s="181"/>
      <c r="F13" s="182"/>
      <c r="G13" s="183"/>
      <c r="H13" s="184"/>
      <c r="I13" s="185"/>
      <c r="J13" s="184"/>
      <c r="K13" s="186"/>
      <c r="L13" s="187"/>
      <c r="M13" s="188"/>
      <c r="N13" s="186"/>
      <c r="O13" s="187"/>
      <c r="P13" s="188"/>
      <c r="Q13" s="186"/>
      <c r="R13" s="187"/>
      <c r="S13" s="188"/>
      <c r="T13" s="188"/>
      <c r="U13" s="188"/>
      <c r="V13" s="186"/>
      <c r="W13" s="186"/>
      <c r="X13" s="187"/>
    </row>
    <row r="14" spans="1:24" ht="30" customHeight="1">
      <c r="A14" s="138"/>
      <c r="B14" s="138"/>
      <c r="C14" s="138" t="s">
        <v>243</v>
      </c>
      <c r="D14" s="138"/>
      <c r="E14" s="138"/>
      <c r="F14" s="138"/>
      <c r="G14" s="190"/>
      <c r="H14" s="138" t="s">
        <v>244</v>
      </c>
      <c r="I14" s="138"/>
      <c r="J14" s="192"/>
      <c r="K14" s="191"/>
      <c r="L14" s="192"/>
      <c r="M14" s="138"/>
      <c r="N14" s="193"/>
      <c r="O14" s="194"/>
      <c r="P14" s="138"/>
      <c r="Q14" s="193"/>
      <c r="R14" s="194"/>
      <c r="S14" s="138"/>
      <c r="T14" s="138"/>
      <c r="U14" s="138"/>
      <c r="V14" s="138"/>
      <c r="W14" s="264"/>
      <c r="X14" s="194"/>
    </row>
    <row r="15" spans="1:24" ht="15" customHeight="1">
      <c r="A15" s="138"/>
      <c r="B15" s="138"/>
      <c r="C15" s="138"/>
      <c r="D15" s="138"/>
      <c r="E15" s="138"/>
      <c r="F15" s="138"/>
      <c r="G15" s="190"/>
      <c r="H15" s="138"/>
      <c r="I15" s="138"/>
      <c r="J15" s="192"/>
      <c r="K15" s="191"/>
      <c r="L15" s="192"/>
      <c r="M15" s="138"/>
      <c r="N15" s="193"/>
      <c r="O15" s="194"/>
      <c r="P15" s="138"/>
      <c r="Q15" s="193"/>
      <c r="R15" s="194"/>
      <c r="S15" s="138"/>
      <c r="T15" s="138"/>
      <c r="U15" s="138"/>
      <c r="V15" s="138"/>
      <c r="W15" s="264"/>
      <c r="X15" s="194"/>
    </row>
    <row r="16" spans="1:24" ht="30" customHeight="1">
      <c r="A16" s="138"/>
      <c r="B16" s="138"/>
      <c r="C16" s="138" t="s">
        <v>245</v>
      </c>
      <c r="D16" s="138"/>
      <c r="E16" s="138"/>
      <c r="F16" s="138"/>
      <c r="G16" s="190"/>
      <c r="H16" s="138" t="s">
        <v>246</v>
      </c>
      <c r="I16" s="138"/>
      <c r="J16" s="192"/>
      <c r="K16" s="191"/>
      <c r="L16" s="195"/>
      <c r="N16" s="193"/>
      <c r="O16" s="194"/>
      <c r="P16" s="138"/>
      <c r="Q16" s="193"/>
      <c r="R16" s="194"/>
      <c r="S16" s="138"/>
      <c r="T16" s="138"/>
      <c r="U16" s="138"/>
      <c r="V16" s="138"/>
      <c r="W16" s="264"/>
      <c r="X16" s="194"/>
    </row>
    <row r="17" spans="10:12" ht="12.75">
      <c r="J17" s="192"/>
      <c r="K17" s="191"/>
      <c r="L17" s="192"/>
    </row>
    <row r="18" spans="10:12" ht="12.75">
      <c r="J18" s="192"/>
      <c r="K18" s="191"/>
      <c r="L18" s="192"/>
    </row>
  </sheetData>
  <sheetProtection selectLockedCells="1" selectUnlockedCells="1"/>
  <mergeCells count="25">
    <mergeCell ref="A2:X2"/>
    <mergeCell ref="A3:X3"/>
    <mergeCell ref="A4:X4"/>
    <mergeCell ref="A5:X5"/>
    <mergeCell ref="A6:X6"/>
    <mergeCell ref="A7:X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</mergeCells>
  <printOptions/>
  <pageMargins left="0.16" right="0.16" top="0.27" bottom="0.7875" header="0.23" footer="0.5118055555555555"/>
  <pageSetup fitToHeight="1" fitToWidth="1" horizontalDpi="300" verticalDpi="3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27"/>
  <sheetViews>
    <sheetView view="pageBreakPreview" zoomScaleSheetLayoutView="100" workbookViewId="0" topLeftCell="A2">
      <selection activeCell="F18" sqref="F18"/>
    </sheetView>
  </sheetViews>
  <sheetFormatPr defaultColWidth="9.140625" defaultRowHeight="12.75"/>
  <cols>
    <col min="1" max="1" width="4.7109375" style="151" customWidth="1"/>
    <col min="2" max="2" width="4.7109375" style="151" hidden="1" customWidth="1"/>
    <col min="3" max="3" width="4.8515625" style="151" hidden="1" customWidth="1"/>
    <col min="4" max="4" width="19.140625" style="151" customWidth="1"/>
    <col min="5" max="5" width="11.57421875" style="151" customWidth="1"/>
    <col min="6" max="6" width="4.8515625" style="151" customWidth="1"/>
    <col min="7" max="7" width="30.421875" style="151" customWidth="1"/>
    <col min="8" max="8" width="8.57421875" style="238" customWidth="1"/>
    <col min="9" max="9" width="20.57421875" style="151" customWidth="1"/>
    <col min="10" max="10" width="17.00390625" style="151" hidden="1" customWidth="1"/>
    <col min="11" max="11" width="23.421875" style="151" customWidth="1"/>
    <col min="12" max="12" width="6.7109375" style="196" customWidth="1"/>
    <col min="13" max="13" width="9.8515625" style="197" customWidth="1"/>
    <col min="14" max="14" width="3.7109375" style="151" customWidth="1"/>
    <col min="15" max="15" width="6.8515625" style="196" customWidth="1"/>
    <col min="16" max="16" width="9.8515625" style="197" customWidth="1"/>
    <col min="17" max="17" width="3.7109375" style="151" customWidth="1"/>
    <col min="18" max="18" width="6.8515625" style="196" customWidth="1"/>
    <col min="19" max="19" width="9.57421875" style="197" customWidth="1"/>
    <col min="20" max="20" width="3.7109375" style="151" customWidth="1"/>
    <col min="21" max="22" width="4.8515625" style="151" customWidth="1"/>
    <col min="23" max="23" width="6.7109375" style="151" customWidth="1"/>
    <col min="24" max="24" width="7.421875" style="265" hidden="1" customWidth="1"/>
    <col min="25" max="25" width="9.7109375" style="197" customWidth="1"/>
    <col min="26" max="16384" width="9.140625" style="151" customWidth="1"/>
  </cols>
  <sheetData>
    <row r="1" spans="1:25" s="148" customFormat="1" ht="7.5" customHeight="1" hidden="1">
      <c r="A1" s="143"/>
      <c r="B1" s="143"/>
      <c r="C1" s="143"/>
      <c r="D1" s="143"/>
      <c r="E1" s="143"/>
      <c r="F1" s="143"/>
      <c r="G1" s="143"/>
      <c r="H1" s="210"/>
      <c r="I1" s="143"/>
      <c r="J1" s="143"/>
      <c r="K1" s="143"/>
      <c r="L1" s="144"/>
      <c r="M1" s="145"/>
      <c r="N1" s="146"/>
      <c r="O1" s="147"/>
      <c r="P1" s="145"/>
      <c r="Q1" s="146"/>
      <c r="R1" s="147"/>
      <c r="S1" s="145"/>
      <c r="T1" s="146"/>
      <c r="X1" s="254"/>
      <c r="Y1" s="149"/>
    </row>
    <row r="2" spans="1:25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299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24.75" customHeight="1">
      <c r="A6" s="335" t="s">
        <v>275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6" ht="18.75" customHeight="1">
      <c r="A7" s="336" t="s">
        <v>304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248"/>
    </row>
    <row r="8" spans="1:24" s="150" customFormat="1" ht="15" customHeight="1">
      <c r="A8" s="152"/>
      <c r="B8" s="152"/>
      <c r="C8" s="152"/>
      <c r="D8" s="153"/>
      <c r="E8" s="153"/>
      <c r="F8" s="153"/>
      <c r="G8" s="154"/>
      <c r="H8" s="154"/>
      <c r="I8" s="337"/>
      <c r="J8" s="337"/>
      <c r="K8" s="337"/>
      <c r="L8" s="155"/>
      <c r="X8" s="255"/>
    </row>
    <row r="9" spans="1:28" s="161" customFormat="1" ht="12.75">
      <c r="A9" s="156" t="s">
        <v>3</v>
      </c>
      <c r="B9" s="156"/>
      <c r="C9" s="156"/>
      <c r="D9" s="157"/>
      <c r="E9" s="157"/>
      <c r="F9" s="157"/>
      <c r="G9" s="157"/>
      <c r="H9" s="158"/>
      <c r="I9" s="157"/>
      <c r="J9" s="157"/>
      <c r="K9" s="159"/>
      <c r="L9" s="160"/>
      <c r="W9" s="156"/>
      <c r="X9" s="256"/>
      <c r="Y9" s="162" t="s">
        <v>4</v>
      </c>
      <c r="AB9" s="156"/>
    </row>
    <row r="10" spans="1:25" s="165" customFormat="1" ht="19.5" customHeight="1">
      <c r="A10" s="340" t="s">
        <v>254</v>
      </c>
      <c r="B10" s="240"/>
      <c r="C10" s="347"/>
      <c r="D10" s="343" t="s">
        <v>255</v>
      </c>
      <c r="E10" s="343" t="s">
        <v>9</v>
      </c>
      <c r="F10" s="340" t="s">
        <v>10</v>
      </c>
      <c r="G10" s="343" t="s">
        <v>256</v>
      </c>
      <c r="H10" s="345" t="s">
        <v>9</v>
      </c>
      <c r="I10" s="343" t="s">
        <v>12</v>
      </c>
      <c r="J10" s="343"/>
      <c r="K10" s="343" t="s">
        <v>14</v>
      </c>
      <c r="L10" s="344" t="s">
        <v>257</v>
      </c>
      <c r="M10" s="344"/>
      <c r="N10" s="344"/>
      <c r="O10" s="344" t="s">
        <v>258</v>
      </c>
      <c r="P10" s="344"/>
      <c r="Q10" s="344"/>
      <c r="R10" s="344" t="s">
        <v>259</v>
      </c>
      <c r="S10" s="344"/>
      <c r="T10" s="344"/>
      <c r="U10" s="338" t="s">
        <v>260</v>
      </c>
      <c r="V10" s="339" t="s">
        <v>261</v>
      </c>
      <c r="W10" s="340" t="s">
        <v>262</v>
      </c>
      <c r="X10" s="354" t="s">
        <v>263</v>
      </c>
      <c r="Y10" s="341" t="s">
        <v>264</v>
      </c>
    </row>
    <row r="11" spans="1:25" s="165" customFormat="1" ht="39.75" customHeight="1">
      <c r="A11" s="340"/>
      <c r="B11" s="289"/>
      <c r="C11" s="355"/>
      <c r="D11" s="343"/>
      <c r="E11" s="343"/>
      <c r="F11" s="340"/>
      <c r="G11" s="343"/>
      <c r="H11" s="345"/>
      <c r="I11" s="343"/>
      <c r="J11" s="343"/>
      <c r="K11" s="343"/>
      <c r="L11" s="200" t="s">
        <v>266</v>
      </c>
      <c r="M11" s="201" t="s">
        <v>267</v>
      </c>
      <c r="N11" s="202" t="s">
        <v>254</v>
      </c>
      <c r="O11" s="200" t="s">
        <v>266</v>
      </c>
      <c r="P11" s="201" t="s">
        <v>267</v>
      </c>
      <c r="Q11" s="202" t="s">
        <v>254</v>
      </c>
      <c r="R11" s="200" t="s">
        <v>266</v>
      </c>
      <c r="S11" s="201" t="s">
        <v>267</v>
      </c>
      <c r="T11" s="202" t="s">
        <v>254</v>
      </c>
      <c r="U11" s="338"/>
      <c r="V11" s="339"/>
      <c r="W11" s="340"/>
      <c r="X11" s="354"/>
      <c r="Y11" s="341"/>
    </row>
    <row r="12" spans="1:25" s="165" customFormat="1" ht="39.75" customHeight="1">
      <c r="A12" s="203">
        <v>1</v>
      </c>
      <c r="B12" s="169"/>
      <c r="C12" s="282"/>
      <c r="D12" s="290" t="s">
        <v>110</v>
      </c>
      <c r="E12" s="291"/>
      <c r="F12" s="291" t="s">
        <v>33</v>
      </c>
      <c r="G12" s="40" t="s">
        <v>96</v>
      </c>
      <c r="H12" s="83" t="s">
        <v>97</v>
      </c>
      <c r="I12" s="84" t="s">
        <v>63</v>
      </c>
      <c r="J12" s="85" t="s">
        <v>37</v>
      </c>
      <c r="K12" s="84" t="s">
        <v>64</v>
      </c>
      <c r="L12" s="216">
        <v>129</v>
      </c>
      <c r="M12" s="217">
        <f aca="true" t="shared" si="0" ref="M12:M21">L12/1.9</f>
        <v>67.89473684210526</v>
      </c>
      <c r="N12" s="218">
        <f aca="true" t="shared" si="1" ref="N12:N21">RANK(M12,M$12:M$21,0)</f>
        <v>1</v>
      </c>
      <c r="O12" s="216">
        <v>123.5</v>
      </c>
      <c r="P12" s="217">
        <f aca="true" t="shared" si="2" ref="P12:P21">O12/1.9</f>
        <v>65</v>
      </c>
      <c r="Q12" s="218">
        <f aca="true" t="shared" si="3" ref="Q12:Q21">RANK(P12,P$12:P$21,0)</f>
        <v>1</v>
      </c>
      <c r="R12" s="216">
        <v>126.5</v>
      </c>
      <c r="S12" s="217">
        <f aca="true" t="shared" si="4" ref="S12:S21">R12/1.9</f>
        <v>66.57894736842105</v>
      </c>
      <c r="T12" s="218">
        <f aca="true" t="shared" si="5" ref="T12:T21">RANK(S12,S$12:S$21,0)</f>
        <v>1</v>
      </c>
      <c r="U12" s="218"/>
      <c r="V12" s="218"/>
      <c r="W12" s="216">
        <f aca="true" t="shared" si="6" ref="W12:W21">L12+O12+R12</f>
        <v>379</v>
      </c>
      <c r="X12" s="216"/>
      <c r="Y12" s="217">
        <f aca="true" t="shared" si="7" ref="Y12:Y21">ROUND(SUM(M12,P12,S12)/3,3)-IF($U12=1,0.5,IF($U12=2,1.5,0))</f>
        <v>66.491</v>
      </c>
    </row>
    <row r="13" spans="1:25" s="165" customFormat="1" ht="39.75" customHeight="1">
      <c r="A13" s="203">
        <v>2</v>
      </c>
      <c r="B13" s="169"/>
      <c r="C13" s="292"/>
      <c r="D13" s="70" t="s">
        <v>83</v>
      </c>
      <c r="E13" s="75"/>
      <c r="F13" s="76" t="s">
        <v>33</v>
      </c>
      <c r="G13" s="64" t="s">
        <v>67</v>
      </c>
      <c r="H13" s="65"/>
      <c r="I13" s="48" t="s">
        <v>68</v>
      </c>
      <c r="J13" s="77" t="s">
        <v>84</v>
      </c>
      <c r="K13" s="47" t="s">
        <v>85</v>
      </c>
      <c r="L13" s="216">
        <v>123.5</v>
      </c>
      <c r="M13" s="217">
        <f t="shared" si="0"/>
        <v>65</v>
      </c>
      <c r="N13" s="218">
        <f t="shared" si="1"/>
        <v>2</v>
      </c>
      <c r="O13" s="216">
        <v>120.5</v>
      </c>
      <c r="P13" s="217">
        <f t="shared" si="2"/>
        <v>63.42105263157895</v>
      </c>
      <c r="Q13" s="218">
        <f t="shared" si="3"/>
        <v>3</v>
      </c>
      <c r="R13" s="216">
        <v>117</v>
      </c>
      <c r="S13" s="217">
        <f t="shared" si="4"/>
        <v>61.578947368421055</v>
      </c>
      <c r="T13" s="218">
        <f t="shared" si="5"/>
        <v>6</v>
      </c>
      <c r="U13" s="218"/>
      <c r="V13" s="218"/>
      <c r="W13" s="216">
        <f t="shared" si="6"/>
        <v>361</v>
      </c>
      <c r="X13" s="216"/>
      <c r="Y13" s="217">
        <f t="shared" si="7"/>
        <v>63.333</v>
      </c>
    </row>
    <row r="14" spans="1:25" s="165" customFormat="1" ht="39.75" customHeight="1">
      <c r="A14" s="203">
        <v>3</v>
      </c>
      <c r="B14" s="169"/>
      <c r="C14" s="293"/>
      <c r="D14" s="242" t="s">
        <v>116</v>
      </c>
      <c r="E14" s="243" t="s">
        <v>117</v>
      </c>
      <c r="F14" s="63" t="s">
        <v>33</v>
      </c>
      <c r="G14" s="68" t="s">
        <v>118</v>
      </c>
      <c r="H14" s="279"/>
      <c r="I14" s="77" t="s">
        <v>119</v>
      </c>
      <c r="J14" s="49" t="s">
        <v>37</v>
      </c>
      <c r="K14" s="100" t="s">
        <v>120</v>
      </c>
      <c r="L14" s="216">
        <v>122.5</v>
      </c>
      <c r="M14" s="217">
        <f t="shared" si="0"/>
        <v>64.47368421052632</v>
      </c>
      <c r="N14" s="218">
        <f t="shared" si="1"/>
        <v>3</v>
      </c>
      <c r="O14" s="216">
        <v>120.5</v>
      </c>
      <c r="P14" s="217">
        <f t="shared" si="2"/>
        <v>63.42105263157895</v>
      </c>
      <c r="Q14" s="218">
        <f t="shared" si="3"/>
        <v>3</v>
      </c>
      <c r="R14" s="216">
        <v>118</v>
      </c>
      <c r="S14" s="217">
        <f t="shared" si="4"/>
        <v>62.10526315789474</v>
      </c>
      <c r="T14" s="218">
        <f t="shared" si="5"/>
        <v>3</v>
      </c>
      <c r="U14" s="218"/>
      <c r="V14" s="218"/>
      <c r="W14" s="216">
        <f t="shared" si="6"/>
        <v>361</v>
      </c>
      <c r="X14" s="216"/>
      <c r="Y14" s="217">
        <f t="shared" si="7"/>
        <v>63.333</v>
      </c>
    </row>
    <row r="15" spans="1:25" s="165" customFormat="1" ht="39.75" customHeight="1">
      <c r="A15" s="203">
        <v>4</v>
      </c>
      <c r="B15" s="169"/>
      <c r="C15" s="257"/>
      <c r="D15" s="40" t="s">
        <v>185</v>
      </c>
      <c r="E15" s="294"/>
      <c r="F15" s="39" t="s">
        <v>33</v>
      </c>
      <c r="G15" s="40" t="s">
        <v>187</v>
      </c>
      <c r="H15" s="41"/>
      <c r="I15" s="39" t="s">
        <v>68</v>
      </c>
      <c r="J15" s="42" t="s">
        <v>37</v>
      </c>
      <c r="K15" s="117" t="s">
        <v>70</v>
      </c>
      <c r="L15" s="216">
        <v>116.5</v>
      </c>
      <c r="M15" s="217">
        <f t="shared" si="0"/>
        <v>61.31578947368421</v>
      </c>
      <c r="N15" s="218">
        <f t="shared" si="1"/>
        <v>5</v>
      </c>
      <c r="O15" s="216">
        <v>121</v>
      </c>
      <c r="P15" s="217">
        <f t="shared" si="2"/>
        <v>63.684210526315795</v>
      </c>
      <c r="Q15" s="218">
        <f t="shared" si="3"/>
        <v>2</v>
      </c>
      <c r="R15" s="216">
        <v>121</v>
      </c>
      <c r="S15" s="217">
        <f t="shared" si="4"/>
        <v>63.684210526315795</v>
      </c>
      <c r="T15" s="218">
        <f t="shared" si="5"/>
        <v>2</v>
      </c>
      <c r="U15" s="218"/>
      <c r="V15" s="218"/>
      <c r="W15" s="216">
        <f t="shared" si="6"/>
        <v>358.5</v>
      </c>
      <c r="X15" s="216"/>
      <c r="Y15" s="217">
        <f t="shared" si="7"/>
        <v>62.895</v>
      </c>
    </row>
    <row r="16" spans="1:25" s="165" customFormat="1" ht="39.75" customHeight="1">
      <c r="A16" s="203">
        <v>5</v>
      </c>
      <c r="B16" s="169"/>
      <c r="C16" s="295"/>
      <c r="D16" s="242" t="s">
        <v>305</v>
      </c>
      <c r="E16" s="62" t="s">
        <v>237</v>
      </c>
      <c r="F16" s="296" t="s">
        <v>33</v>
      </c>
      <c r="G16" s="68" t="s">
        <v>238</v>
      </c>
      <c r="H16" s="60" t="s">
        <v>239</v>
      </c>
      <c r="I16" s="66" t="s">
        <v>240</v>
      </c>
      <c r="J16" s="66" t="s">
        <v>241</v>
      </c>
      <c r="K16" s="39" t="s">
        <v>242</v>
      </c>
      <c r="L16" s="216">
        <v>121</v>
      </c>
      <c r="M16" s="217">
        <f t="shared" si="0"/>
        <v>63.684210526315795</v>
      </c>
      <c r="N16" s="218">
        <f t="shared" si="1"/>
        <v>4</v>
      </c>
      <c r="O16" s="216">
        <v>119.5</v>
      </c>
      <c r="P16" s="217">
        <f t="shared" si="2"/>
        <v>62.89473684210527</v>
      </c>
      <c r="Q16" s="218">
        <f t="shared" si="3"/>
        <v>5</v>
      </c>
      <c r="R16" s="216">
        <v>118</v>
      </c>
      <c r="S16" s="217">
        <f t="shared" si="4"/>
        <v>62.10526315789474</v>
      </c>
      <c r="T16" s="218">
        <f t="shared" si="5"/>
        <v>3</v>
      </c>
      <c r="U16" s="218"/>
      <c r="V16" s="218">
        <v>1</v>
      </c>
      <c r="W16" s="216">
        <f t="shared" si="6"/>
        <v>358.5</v>
      </c>
      <c r="X16" s="216"/>
      <c r="Y16" s="217">
        <f t="shared" si="7"/>
        <v>62.895</v>
      </c>
    </row>
    <row r="17" spans="1:25" s="165" customFormat="1" ht="39.75" customHeight="1">
      <c r="A17" s="203">
        <v>6</v>
      </c>
      <c r="B17" s="169"/>
      <c r="C17" s="282"/>
      <c r="D17" s="290" t="s">
        <v>112</v>
      </c>
      <c r="E17" s="291"/>
      <c r="F17" s="291" t="s">
        <v>33</v>
      </c>
      <c r="G17" s="297" t="s">
        <v>113</v>
      </c>
      <c r="H17" s="298"/>
      <c r="I17" s="299" t="s">
        <v>114</v>
      </c>
      <c r="J17" s="299" t="s">
        <v>63</v>
      </c>
      <c r="K17" s="300" t="s">
        <v>306</v>
      </c>
      <c r="L17" s="216">
        <v>115</v>
      </c>
      <c r="M17" s="217">
        <f t="shared" si="0"/>
        <v>60.526315789473685</v>
      </c>
      <c r="N17" s="218">
        <f t="shared" si="1"/>
        <v>7</v>
      </c>
      <c r="O17" s="216">
        <v>113.5</v>
      </c>
      <c r="P17" s="217">
        <f t="shared" si="2"/>
        <v>59.73684210526316</v>
      </c>
      <c r="Q17" s="218">
        <f t="shared" si="3"/>
        <v>8</v>
      </c>
      <c r="R17" s="216">
        <v>117.5</v>
      </c>
      <c r="S17" s="217">
        <f t="shared" si="4"/>
        <v>61.8421052631579</v>
      </c>
      <c r="T17" s="218">
        <f t="shared" si="5"/>
        <v>5</v>
      </c>
      <c r="U17" s="218"/>
      <c r="V17" s="218"/>
      <c r="W17" s="216">
        <f t="shared" si="6"/>
        <v>346</v>
      </c>
      <c r="X17" s="216"/>
      <c r="Y17" s="217">
        <f t="shared" si="7"/>
        <v>60.702</v>
      </c>
    </row>
    <row r="18" spans="1:25" s="165" customFormat="1" ht="39.75" customHeight="1">
      <c r="A18" s="203">
        <v>7</v>
      </c>
      <c r="B18" s="169"/>
      <c r="C18" s="85"/>
      <c r="D18" s="278" t="s">
        <v>180</v>
      </c>
      <c r="E18" s="271"/>
      <c r="F18" s="77" t="s">
        <v>33</v>
      </c>
      <c r="G18" s="115" t="s">
        <v>181</v>
      </c>
      <c r="H18" s="116"/>
      <c r="I18" s="279" t="s">
        <v>182</v>
      </c>
      <c r="J18" s="280" t="s">
        <v>36</v>
      </c>
      <c r="K18" s="281" t="s">
        <v>183</v>
      </c>
      <c r="L18" s="216">
        <v>115.5</v>
      </c>
      <c r="M18" s="217">
        <f t="shared" si="0"/>
        <v>60.78947368421053</v>
      </c>
      <c r="N18" s="218">
        <f t="shared" si="1"/>
        <v>6</v>
      </c>
      <c r="O18" s="216">
        <v>118.5</v>
      </c>
      <c r="P18" s="217">
        <f t="shared" si="2"/>
        <v>62.36842105263158</v>
      </c>
      <c r="Q18" s="218">
        <f t="shared" si="3"/>
        <v>6</v>
      </c>
      <c r="R18" s="216">
        <v>111</v>
      </c>
      <c r="S18" s="217">
        <f t="shared" si="4"/>
        <v>58.42105263157895</v>
      </c>
      <c r="T18" s="218">
        <f t="shared" si="5"/>
        <v>8</v>
      </c>
      <c r="U18" s="218"/>
      <c r="V18" s="218"/>
      <c r="W18" s="216">
        <f t="shared" si="6"/>
        <v>345</v>
      </c>
      <c r="X18" s="216"/>
      <c r="Y18" s="217">
        <f t="shared" si="7"/>
        <v>60.526</v>
      </c>
    </row>
    <row r="19" spans="1:25" s="165" customFormat="1" ht="39.75" customHeight="1">
      <c r="A19" s="203">
        <v>8</v>
      </c>
      <c r="B19" s="169"/>
      <c r="C19" s="282"/>
      <c r="D19" s="221" t="s">
        <v>134</v>
      </c>
      <c r="E19" s="301"/>
      <c r="F19" s="45" t="s">
        <v>33</v>
      </c>
      <c r="G19" s="288" t="s">
        <v>135</v>
      </c>
      <c r="H19" s="47" t="s">
        <v>136</v>
      </c>
      <c r="I19" s="48" t="s">
        <v>137</v>
      </c>
      <c r="J19" s="49" t="s">
        <v>138</v>
      </c>
      <c r="K19" s="50" t="s">
        <v>307</v>
      </c>
      <c r="L19" s="216">
        <v>112.5</v>
      </c>
      <c r="M19" s="217">
        <f t="shared" si="0"/>
        <v>59.21052631578948</v>
      </c>
      <c r="N19" s="218">
        <f t="shared" si="1"/>
        <v>8</v>
      </c>
      <c r="O19" s="216">
        <v>118.5</v>
      </c>
      <c r="P19" s="217">
        <f t="shared" si="2"/>
        <v>62.36842105263158</v>
      </c>
      <c r="Q19" s="218">
        <f t="shared" si="3"/>
        <v>6</v>
      </c>
      <c r="R19" s="216">
        <v>108</v>
      </c>
      <c r="S19" s="217">
        <f t="shared" si="4"/>
        <v>56.8421052631579</v>
      </c>
      <c r="T19" s="218">
        <f t="shared" si="5"/>
        <v>9</v>
      </c>
      <c r="U19" s="218"/>
      <c r="V19" s="218"/>
      <c r="W19" s="216">
        <f t="shared" si="6"/>
        <v>339</v>
      </c>
      <c r="X19" s="216"/>
      <c r="Y19" s="217">
        <f t="shared" si="7"/>
        <v>59.474</v>
      </c>
    </row>
    <row r="20" spans="1:25" s="165" customFormat="1" ht="39.75" customHeight="1">
      <c r="A20" s="203">
        <v>9</v>
      </c>
      <c r="B20" s="169"/>
      <c r="C20" s="282"/>
      <c r="D20" s="242" t="s">
        <v>60</v>
      </c>
      <c r="E20" s="53"/>
      <c r="F20" s="59" t="s">
        <v>33</v>
      </c>
      <c r="G20" s="55" t="s">
        <v>61</v>
      </c>
      <c r="H20" s="60"/>
      <c r="I20" s="57" t="s">
        <v>62</v>
      </c>
      <c r="J20" s="57" t="s">
        <v>63</v>
      </c>
      <c r="K20" s="58" t="s">
        <v>64</v>
      </c>
      <c r="L20" s="216">
        <v>99.5</v>
      </c>
      <c r="M20" s="217">
        <f t="shared" si="0"/>
        <v>52.36842105263158</v>
      </c>
      <c r="N20" s="218">
        <f t="shared" si="1"/>
        <v>9</v>
      </c>
      <c r="O20" s="216">
        <v>111</v>
      </c>
      <c r="P20" s="217">
        <f t="shared" si="2"/>
        <v>58.42105263157895</v>
      </c>
      <c r="Q20" s="218">
        <f t="shared" si="3"/>
        <v>9</v>
      </c>
      <c r="R20" s="216">
        <v>116</v>
      </c>
      <c r="S20" s="217">
        <f t="shared" si="4"/>
        <v>61.05263157894737</v>
      </c>
      <c r="T20" s="218">
        <f t="shared" si="5"/>
        <v>7</v>
      </c>
      <c r="U20" s="218"/>
      <c r="V20" s="218"/>
      <c r="W20" s="216">
        <f t="shared" si="6"/>
        <v>326.5</v>
      </c>
      <c r="X20" s="216"/>
      <c r="Y20" s="217">
        <f t="shared" si="7"/>
        <v>57.281</v>
      </c>
    </row>
    <row r="21" spans="1:25" s="165" customFormat="1" ht="39.75" customHeight="1">
      <c r="A21" s="203">
        <v>10</v>
      </c>
      <c r="B21" s="169"/>
      <c r="C21" s="292"/>
      <c r="D21" s="242" t="s">
        <v>160</v>
      </c>
      <c r="E21" s="243"/>
      <c r="F21" s="63" t="s">
        <v>33</v>
      </c>
      <c r="G21" s="302" t="s">
        <v>161</v>
      </c>
      <c r="H21" s="60" t="s">
        <v>162</v>
      </c>
      <c r="I21" s="66" t="s">
        <v>163</v>
      </c>
      <c r="J21" s="69" t="s">
        <v>124</v>
      </c>
      <c r="K21" s="36" t="s">
        <v>120</v>
      </c>
      <c r="L21" s="216">
        <v>99.5</v>
      </c>
      <c r="M21" s="217">
        <f t="shared" si="0"/>
        <v>52.36842105263158</v>
      </c>
      <c r="N21" s="218">
        <f t="shared" si="1"/>
        <v>9</v>
      </c>
      <c r="O21" s="216">
        <v>106.5</v>
      </c>
      <c r="P21" s="217">
        <f t="shared" si="2"/>
        <v>56.05263157894737</v>
      </c>
      <c r="Q21" s="218">
        <f t="shared" si="3"/>
        <v>10</v>
      </c>
      <c r="R21" s="216">
        <v>105</v>
      </c>
      <c r="S21" s="217">
        <f t="shared" si="4"/>
        <v>55.26315789473684</v>
      </c>
      <c r="T21" s="218">
        <f t="shared" si="5"/>
        <v>10</v>
      </c>
      <c r="U21" s="218">
        <v>2</v>
      </c>
      <c r="V21" s="218"/>
      <c r="W21" s="216">
        <f t="shared" si="6"/>
        <v>311</v>
      </c>
      <c r="X21" s="216"/>
      <c r="Y21" s="217">
        <f t="shared" si="7"/>
        <v>53.061</v>
      </c>
    </row>
    <row r="22" spans="1:25" s="176" customFormat="1" ht="22.5" customHeight="1">
      <c r="A22" s="177"/>
      <c r="B22" s="177"/>
      <c r="C22" s="177"/>
      <c r="D22" s="179"/>
      <c r="E22" s="180"/>
      <c r="F22" s="181"/>
      <c r="G22" s="182"/>
      <c r="H22" s="183"/>
      <c r="I22" s="184"/>
      <c r="J22" s="185"/>
      <c r="K22" s="184"/>
      <c r="L22" s="186"/>
      <c r="M22" s="187"/>
      <c r="N22" s="188"/>
      <c r="O22" s="186"/>
      <c r="P22" s="187"/>
      <c r="Q22" s="188"/>
      <c r="R22" s="186"/>
      <c r="S22" s="187"/>
      <c r="T22" s="188"/>
      <c r="U22" s="188"/>
      <c r="V22" s="188"/>
      <c r="W22" s="186"/>
      <c r="X22" s="186"/>
      <c r="Y22" s="187"/>
    </row>
    <row r="23" spans="1:25" ht="30" customHeight="1">
      <c r="A23" s="138"/>
      <c r="B23" s="138"/>
      <c r="C23" s="138"/>
      <c r="D23" s="138" t="s">
        <v>243</v>
      </c>
      <c r="E23" s="138"/>
      <c r="F23" s="138"/>
      <c r="G23" s="138"/>
      <c r="H23" s="190"/>
      <c r="I23" s="138" t="s">
        <v>244</v>
      </c>
      <c r="J23" s="138"/>
      <c r="K23" s="192"/>
      <c r="L23" s="191"/>
      <c r="M23" s="192"/>
      <c r="N23" s="138"/>
      <c r="O23" s="193"/>
      <c r="P23" s="194"/>
      <c r="Q23" s="138"/>
      <c r="R23" s="193"/>
      <c r="S23" s="194"/>
      <c r="T23" s="138"/>
      <c r="U23" s="138"/>
      <c r="V23" s="138"/>
      <c r="W23" s="138"/>
      <c r="X23" s="264"/>
      <c r="Y23" s="194"/>
    </row>
    <row r="24" spans="1:25" ht="15" customHeight="1">
      <c r="A24" s="138"/>
      <c r="B24" s="138"/>
      <c r="C24" s="138"/>
      <c r="D24" s="138"/>
      <c r="E24" s="138"/>
      <c r="F24" s="138"/>
      <c r="G24" s="138"/>
      <c r="H24" s="190"/>
      <c r="I24" s="138"/>
      <c r="J24" s="138"/>
      <c r="K24" s="192"/>
      <c r="L24" s="191"/>
      <c r="M24" s="192"/>
      <c r="N24" s="138"/>
      <c r="O24" s="193"/>
      <c r="P24" s="194"/>
      <c r="Q24" s="138"/>
      <c r="R24" s="193"/>
      <c r="S24" s="194"/>
      <c r="T24" s="138"/>
      <c r="U24" s="138"/>
      <c r="V24" s="138"/>
      <c r="W24" s="138"/>
      <c r="X24" s="264"/>
      <c r="Y24" s="194"/>
    </row>
    <row r="25" spans="1:25" ht="30" customHeight="1">
      <c r="A25" s="138"/>
      <c r="B25" s="138"/>
      <c r="C25" s="138"/>
      <c r="D25" s="138" t="s">
        <v>245</v>
      </c>
      <c r="E25" s="138"/>
      <c r="F25" s="138"/>
      <c r="G25" s="138"/>
      <c r="H25" s="190"/>
      <c r="I25" s="138" t="s">
        <v>246</v>
      </c>
      <c r="J25" s="138"/>
      <c r="K25" s="192"/>
      <c r="L25" s="191"/>
      <c r="M25" s="195"/>
      <c r="O25" s="193"/>
      <c r="P25" s="194"/>
      <c r="Q25" s="138"/>
      <c r="R25" s="193"/>
      <c r="S25" s="194"/>
      <c r="T25" s="138"/>
      <c r="U25" s="138"/>
      <c r="V25" s="138"/>
      <c r="W25" s="138"/>
      <c r="X25" s="264"/>
      <c r="Y25" s="194"/>
    </row>
    <row r="26" spans="11:13" ht="12.75">
      <c r="K26" s="192"/>
      <c r="L26" s="191"/>
      <c r="M26" s="192"/>
    </row>
    <row r="27" spans="11:13" ht="12.75">
      <c r="K27" s="192"/>
      <c r="L27" s="191"/>
      <c r="M27" s="192"/>
    </row>
  </sheetData>
  <sheetProtection selectLockedCells="1" selectUnlockedCells="1"/>
  <protectedRanges>
    <protectedRange sqref="J20" name="Диапазон1_3_1_1_1_1_1_9_1"/>
  </protectedRanges>
  <mergeCells count="25">
    <mergeCell ref="A2:Y2"/>
    <mergeCell ref="A3:Y3"/>
    <mergeCell ref="A4:Y4"/>
    <mergeCell ref="A5:Y5"/>
    <mergeCell ref="A6:Y6"/>
    <mergeCell ref="A7:Y7"/>
    <mergeCell ref="I8:K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W10:W11"/>
    <mergeCell ref="X10:X11"/>
    <mergeCell ref="Y10:Y11"/>
    <mergeCell ref="K10:K11"/>
    <mergeCell ref="L10:N10"/>
    <mergeCell ref="O10:Q10"/>
    <mergeCell ref="R10:T10"/>
    <mergeCell ref="U10:U11"/>
    <mergeCell ref="V10:V11"/>
  </mergeCells>
  <printOptions/>
  <pageMargins left="0.2" right="0.16" top="0.27" bottom="0.41" header="0.18" footer="0.25"/>
  <pageSetup fitToHeight="1" fitToWidth="1" horizontalDpi="300" verticalDpi="3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0"/>
  <sheetViews>
    <sheetView view="pageBreakPreview" zoomScaleNormal="51" zoomScaleSheetLayoutView="100" zoomScalePageLayoutView="0" workbookViewId="0" topLeftCell="A2">
      <selection activeCell="A14" sqref="A14"/>
    </sheetView>
  </sheetViews>
  <sheetFormatPr defaultColWidth="11.57421875" defaultRowHeight="12.75"/>
  <cols>
    <col min="1" max="1" width="4.8515625" style="151" customWidth="1"/>
    <col min="2" max="2" width="4.8515625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20.57421875" style="151" customWidth="1"/>
    <col min="9" max="9" width="17.00390625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7.421875" style="265" hidden="1" customWidth="1"/>
    <col min="24" max="24" width="9.7109375" style="197" customWidth="1"/>
    <col min="25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W1" s="254"/>
      <c r="X1" s="149"/>
    </row>
    <row r="2" spans="1:24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s="161" customFormat="1" ht="24.75" customHeight="1">
      <c r="A5" s="335" t="s">
        <v>299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5" s="161" customFormat="1" ht="24.75" customHeight="1">
      <c r="A6" s="335" t="s">
        <v>275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03"/>
    </row>
    <row r="7" spans="1:25" ht="18.75" customHeight="1">
      <c r="A7" s="336" t="s">
        <v>304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23" s="150" customFormat="1" ht="15" customHeight="1">
      <c r="A8" s="152"/>
      <c r="B8" s="152"/>
      <c r="C8" s="153"/>
      <c r="D8" s="153"/>
      <c r="E8" s="153"/>
      <c r="F8" s="154"/>
      <c r="G8" s="154"/>
      <c r="H8" s="337"/>
      <c r="I8" s="337"/>
      <c r="J8" s="337"/>
      <c r="K8" s="155"/>
      <c r="W8" s="255"/>
    </row>
    <row r="9" spans="1:27" s="161" customFormat="1" ht="12.75">
      <c r="A9" s="156" t="s">
        <v>3</v>
      </c>
      <c r="B9" s="156"/>
      <c r="C9" s="157"/>
      <c r="D9" s="157"/>
      <c r="E9" s="157"/>
      <c r="F9" s="157"/>
      <c r="G9" s="158"/>
      <c r="H9" s="157"/>
      <c r="I9" s="157"/>
      <c r="J9" s="159"/>
      <c r="K9" s="160"/>
      <c r="V9" s="156"/>
      <c r="W9" s="256"/>
      <c r="X9" s="162" t="s">
        <v>4</v>
      </c>
      <c r="AA9" s="156"/>
    </row>
    <row r="10" spans="1:24" s="165" customFormat="1" ht="19.5" customHeight="1">
      <c r="A10" s="340" t="s">
        <v>254</v>
      </c>
      <c r="B10" s="347"/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54" t="s">
        <v>263</v>
      </c>
      <c r="X10" s="341" t="s">
        <v>264</v>
      </c>
    </row>
    <row r="11" spans="1:24" s="165" customFormat="1" ht="39.75" customHeight="1">
      <c r="A11" s="340"/>
      <c r="B11" s="355"/>
      <c r="C11" s="343"/>
      <c r="D11" s="343"/>
      <c r="E11" s="340"/>
      <c r="F11" s="343"/>
      <c r="G11" s="345"/>
      <c r="H11" s="343"/>
      <c r="I11" s="343"/>
      <c r="J11" s="343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54"/>
      <c r="X11" s="341"/>
    </row>
    <row r="12" spans="1:24" s="165" customFormat="1" ht="39.75" customHeight="1">
      <c r="A12" s="203">
        <v>1</v>
      </c>
      <c r="B12" s="292"/>
      <c r="C12" s="242" t="s">
        <v>54</v>
      </c>
      <c r="D12" s="53"/>
      <c r="E12" s="59" t="s">
        <v>33</v>
      </c>
      <c r="F12" s="55" t="s">
        <v>55</v>
      </c>
      <c r="G12" s="118" t="s">
        <v>56</v>
      </c>
      <c r="H12" s="57" t="s">
        <v>57</v>
      </c>
      <c r="I12" s="57" t="s">
        <v>57</v>
      </c>
      <c r="J12" s="58" t="s">
        <v>58</v>
      </c>
      <c r="K12" s="216">
        <v>124</v>
      </c>
      <c r="L12" s="217">
        <f>K12/1.9</f>
        <v>65.26315789473685</v>
      </c>
      <c r="M12" s="218">
        <f>RANK(L12,L$12:L$14,0)</f>
        <v>1</v>
      </c>
      <c r="N12" s="216">
        <v>121.5</v>
      </c>
      <c r="O12" s="217">
        <f>N12/1.9</f>
        <v>63.94736842105264</v>
      </c>
      <c r="P12" s="218">
        <f>RANK(O12,O$12:O$14,0)</f>
        <v>1</v>
      </c>
      <c r="Q12" s="216">
        <v>123.5</v>
      </c>
      <c r="R12" s="217">
        <f>Q12/1.9</f>
        <v>65</v>
      </c>
      <c r="S12" s="218">
        <f>RANK(R12,R$12:R$14,0)</f>
        <v>1</v>
      </c>
      <c r="T12" s="218"/>
      <c r="U12" s="218"/>
      <c r="V12" s="216">
        <f>K12+N12+Q12</f>
        <v>369</v>
      </c>
      <c r="W12" s="216"/>
      <c r="X12" s="217">
        <f>ROUND(SUM(L12,O12,R12)/3,3)-IF($U12=1,0.5,IF($U12=2,1.5,0))</f>
        <v>64.737</v>
      </c>
    </row>
    <row r="13" spans="1:24" s="165" customFormat="1" ht="39.75" customHeight="1">
      <c r="A13" s="203">
        <v>2</v>
      </c>
      <c r="B13" s="282"/>
      <c r="C13" s="221" t="s">
        <v>203</v>
      </c>
      <c r="D13" s="44"/>
      <c r="E13" s="45" t="s">
        <v>33</v>
      </c>
      <c r="F13" s="46" t="s">
        <v>204</v>
      </c>
      <c r="G13" s="47" t="s">
        <v>205</v>
      </c>
      <c r="H13" s="48" t="s">
        <v>200</v>
      </c>
      <c r="I13" s="49" t="s">
        <v>37</v>
      </c>
      <c r="J13" s="50" t="s">
        <v>64</v>
      </c>
      <c r="K13" s="216">
        <v>117.5</v>
      </c>
      <c r="L13" s="217">
        <f>K13/1.9</f>
        <v>61.8421052631579</v>
      </c>
      <c r="M13" s="218">
        <f>RANK(L13,L$12:L$14,0)</f>
        <v>2</v>
      </c>
      <c r="N13" s="216">
        <v>116.5</v>
      </c>
      <c r="O13" s="217">
        <f>N13/1.9</f>
        <v>61.31578947368421</v>
      </c>
      <c r="P13" s="218">
        <f>RANK(O13,O$12:O$14,0)</f>
        <v>2</v>
      </c>
      <c r="Q13" s="216">
        <v>119</v>
      </c>
      <c r="R13" s="217">
        <f>Q13/1.9</f>
        <v>62.631578947368425</v>
      </c>
      <c r="S13" s="218">
        <f>RANK(R13,R$12:R$14,0)</f>
        <v>2</v>
      </c>
      <c r="T13" s="218">
        <v>1</v>
      </c>
      <c r="U13" s="218"/>
      <c r="V13" s="216">
        <f>K13+N13+Q13</f>
        <v>353</v>
      </c>
      <c r="W13" s="216"/>
      <c r="X13" s="217">
        <f>ROUND(SUM(L13,O13,R13)/3,3)-IF($U13=1,0.5,IF($U13=2,1.5,0))</f>
        <v>61.93</v>
      </c>
    </row>
    <row r="14" spans="1:24" s="165" customFormat="1" ht="39.75" customHeight="1">
      <c r="A14" s="203">
        <v>3</v>
      </c>
      <c r="B14" s="292"/>
      <c r="C14" s="242" t="s">
        <v>160</v>
      </c>
      <c r="D14" s="243"/>
      <c r="E14" s="63" t="s">
        <v>33</v>
      </c>
      <c r="F14" s="302" t="s">
        <v>161</v>
      </c>
      <c r="G14" s="60" t="s">
        <v>162</v>
      </c>
      <c r="H14" s="66" t="s">
        <v>163</v>
      </c>
      <c r="I14" s="69" t="s">
        <v>124</v>
      </c>
      <c r="J14" s="36" t="s">
        <v>120</v>
      </c>
      <c r="K14" s="216">
        <v>99.5</v>
      </c>
      <c r="L14" s="217">
        <f>K14/1.9</f>
        <v>52.36842105263158</v>
      </c>
      <c r="M14" s="218">
        <f>RANK(L14,L$12:L$14,0)</f>
        <v>3</v>
      </c>
      <c r="N14" s="216">
        <v>106.5</v>
      </c>
      <c r="O14" s="217">
        <f>N14/1.9</f>
        <v>56.05263157894737</v>
      </c>
      <c r="P14" s="218">
        <f>RANK(O14,O$12:O$14,0)</f>
        <v>3</v>
      </c>
      <c r="Q14" s="216">
        <v>105</v>
      </c>
      <c r="R14" s="217">
        <f>Q14/1.9</f>
        <v>55.26315789473684</v>
      </c>
      <c r="S14" s="218">
        <f>RANK(R14,R$12:R$14,0)</f>
        <v>3</v>
      </c>
      <c r="T14" s="218">
        <v>2</v>
      </c>
      <c r="U14" s="218"/>
      <c r="V14" s="216">
        <f>K14+N14+Q14</f>
        <v>311</v>
      </c>
      <c r="W14" s="216"/>
      <c r="X14" s="217">
        <f>ROUND(SUM(L14,O14,R14)/3,3)-IF($U14=1,0.5,IF($U14=2,1.5,0))</f>
        <v>54.561</v>
      </c>
    </row>
    <row r="15" spans="1:24" s="176" customFormat="1" ht="22.5" customHeight="1">
      <c r="A15" s="177"/>
      <c r="B15" s="177"/>
      <c r="C15" s="179"/>
      <c r="D15" s="180"/>
      <c r="E15" s="181"/>
      <c r="F15" s="182"/>
      <c r="G15" s="183"/>
      <c r="H15" s="184"/>
      <c r="I15" s="185"/>
      <c r="J15" s="184"/>
      <c r="K15" s="186"/>
      <c r="L15" s="187"/>
      <c r="M15" s="188"/>
      <c r="N15" s="186"/>
      <c r="O15" s="187"/>
      <c r="P15" s="188"/>
      <c r="Q15" s="186"/>
      <c r="R15" s="187"/>
      <c r="S15" s="188"/>
      <c r="T15" s="188"/>
      <c r="U15" s="188"/>
      <c r="V15" s="186"/>
      <c r="W15" s="186"/>
      <c r="X15" s="187"/>
    </row>
    <row r="16" spans="1:24" ht="30" customHeight="1">
      <c r="A16" s="138"/>
      <c r="B16" s="138"/>
      <c r="C16" s="138" t="s">
        <v>243</v>
      </c>
      <c r="D16" s="138"/>
      <c r="E16" s="138"/>
      <c r="F16" s="138"/>
      <c r="G16" s="190"/>
      <c r="H16" s="138" t="s">
        <v>244</v>
      </c>
      <c r="I16" s="138"/>
      <c r="J16" s="192"/>
      <c r="K16" s="191"/>
      <c r="L16" s="192"/>
      <c r="M16" s="138"/>
      <c r="N16" s="193"/>
      <c r="O16" s="194"/>
      <c r="P16" s="138"/>
      <c r="Q16" s="193"/>
      <c r="R16" s="194"/>
      <c r="S16" s="138"/>
      <c r="T16" s="138"/>
      <c r="U16" s="138"/>
      <c r="V16" s="138"/>
      <c r="W16" s="264"/>
      <c r="X16" s="194"/>
    </row>
    <row r="17" spans="1:24" ht="15" customHeight="1">
      <c r="A17" s="138"/>
      <c r="B17" s="138"/>
      <c r="C17" s="138"/>
      <c r="D17" s="138"/>
      <c r="E17" s="138"/>
      <c r="F17" s="138"/>
      <c r="G17" s="190"/>
      <c r="H17" s="138"/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264"/>
      <c r="X17" s="194"/>
    </row>
    <row r="18" spans="1:24" ht="30" customHeight="1">
      <c r="A18" s="138"/>
      <c r="B18" s="138"/>
      <c r="C18" s="138" t="s">
        <v>245</v>
      </c>
      <c r="D18" s="138"/>
      <c r="E18" s="138"/>
      <c r="F18" s="138"/>
      <c r="G18" s="190"/>
      <c r="H18" s="138" t="s">
        <v>246</v>
      </c>
      <c r="I18" s="138"/>
      <c r="J18" s="192"/>
      <c r="K18" s="191"/>
      <c r="L18" s="195"/>
      <c r="N18" s="193"/>
      <c r="O18" s="194"/>
      <c r="P18" s="138"/>
      <c r="Q18" s="193"/>
      <c r="R18" s="194"/>
      <c r="S18" s="138"/>
      <c r="T18" s="138"/>
      <c r="U18" s="138"/>
      <c r="V18" s="138"/>
      <c r="W18" s="264"/>
      <c r="X18" s="194"/>
    </row>
    <row r="19" spans="10:12" ht="12.75">
      <c r="J19" s="192"/>
      <c r="K19" s="191"/>
      <c r="L19" s="192"/>
    </row>
    <row r="20" spans="10:12" ht="12.75">
      <c r="J20" s="192"/>
      <c r="K20" s="191"/>
      <c r="L20" s="192"/>
    </row>
  </sheetData>
  <sheetProtection selectLockedCells="1" selectUnlockedCells="1"/>
  <protectedRanges>
    <protectedRange sqref="J13" name="Диапазон1_3_1_1_3_11_1_1_3_1_3_1"/>
  </protectedRanges>
  <mergeCells count="25">
    <mergeCell ref="A2:X2"/>
    <mergeCell ref="A3:X3"/>
    <mergeCell ref="A4:X4"/>
    <mergeCell ref="A5:X5"/>
    <mergeCell ref="A6:X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</mergeCells>
  <printOptions/>
  <pageMargins left="0.6277777777777778" right="0.48541666666666666" top="0.5444444444444444" bottom="0.7875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28.7109375" style="0" customWidth="1"/>
    <col min="2" max="2" width="21.8515625" style="0" customWidth="1"/>
    <col min="3" max="3" width="17.28125" style="0" customWidth="1"/>
    <col min="4" max="4" width="24.57421875" style="0" customWidth="1"/>
  </cols>
  <sheetData>
    <row r="1" spans="1:9" ht="40.5" customHeight="1">
      <c r="A1" s="356" t="s">
        <v>308</v>
      </c>
      <c r="B1" s="356"/>
      <c r="C1" s="356"/>
      <c r="D1" s="356"/>
      <c r="E1" s="305"/>
      <c r="F1" s="305"/>
      <c r="G1" s="305"/>
      <c r="H1" s="305"/>
      <c r="I1" s="305"/>
    </row>
    <row r="2" spans="1:9" ht="20.25" customHeight="1">
      <c r="A2" s="304"/>
      <c r="B2" s="304"/>
      <c r="C2" s="304"/>
      <c r="D2" s="304"/>
      <c r="E2" s="305"/>
      <c r="F2" s="305"/>
      <c r="G2" s="305"/>
      <c r="H2" s="305"/>
      <c r="I2" s="305"/>
    </row>
    <row r="3" spans="1:9" ht="18">
      <c r="A3" s="306" t="s">
        <v>309</v>
      </c>
      <c r="B3" s="307"/>
      <c r="C3" s="307"/>
      <c r="D3" s="307"/>
      <c r="E3" s="307"/>
      <c r="F3" s="307"/>
      <c r="G3" s="307"/>
      <c r="H3" s="307"/>
      <c r="I3" s="307"/>
    </row>
    <row r="4" spans="1:9" ht="31.5" customHeight="1">
      <c r="A4" s="308" t="s">
        <v>3</v>
      </c>
      <c r="B4" s="307"/>
      <c r="C4" s="307"/>
      <c r="D4" s="309" t="s">
        <v>4</v>
      </c>
      <c r="E4" s="307"/>
      <c r="F4" s="307"/>
      <c r="G4" s="307"/>
      <c r="H4" s="307"/>
      <c r="I4" s="307"/>
    </row>
    <row r="5" spans="1:9" ht="14.25">
      <c r="A5" s="310" t="s">
        <v>310</v>
      </c>
      <c r="B5" s="310" t="s">
        <v>311</v>
      </c>
      <c r="C5" s="310" t="s">
        <v>312</v>
      </c>
      <c r="D5" s="310" t="s">
        <v>313</v>
      </c>
      <c r="E5" s="307"/>
      <c r="F5" s="307"/>
      <c r="G5" s="307"/>
      <c r="H5" s="307"/>
      <c r="I5" s="307"/>
    </row>
    <row r="6" spans="1:9" ht="20.25" customHeight="1">
      <c r="A6" s="311" t="s">
        <v>243</v>
      </c>
      <c r="B6" s="312" t="s">
        <v>314</v>
      </c>
      <c r="C6" s="312" t="s">
        <v>315</v>
      </c>
      <c r="D6" s="312" t="s">
        <v>316</v>
      </c>
      <c r="E6" s="307"/>
      <c r="F6" s="307"/>
      <c r="G6" s="307"/>
      <c r="H6" s="307"/>
      <c r="I6" s="307"/>
    </row>
    <row r="7" spans="1:9" ht="20.25" customHeight="1">
      <c r="A7" s="313" t="s">
        <v>317</v>
      </c>
      <c r="B7" s="314" t="s">
        <v>318</v>
      </c>
      <c r="C7" s="314" t="s">
        <v>315</v>
      </c>
      <c r="D7" s="314" t="s">
        <v>316</v>
      </c>
      <c r="E7" s="315"/>
      <c r="F7" s="315"/>
      <c r="G7" s="315"/>
      <c r="H7" s="315"/>
      <c r="I7" s="315"/>
    </row>
    <row r="8" spans="1:9" ht="20.25" customHeight="1">
      <c r="A8" s="313" t="s">
        <v>319</v>
      </c>
      <c r="B8" s="314" t="s">
        <v>177</v>
      </c>
      <c r="C8" s="314" t="s">
        <v>320</v>
      </c>
      <c r="D8" s="314" t="s">
        <v>316</v>
      </c>
      <c r="E8" s="315"/>
      <c r="F8" s="315"/>
      <c r="G8" s="315"/>
      <c r="H8" s="315"/>
      <c r="I8" s="315"/>
    </row>
    <row r="9" spans="1:9" ht="20.25" customHeight="1">
      <c r="A9" s="311" t="s">
        <v>321</v>
      </c>
      <c r="B9" s="316" t="s">
        <v>322</v>
      </c>
      <c r="C9" s="316" t="s">
        <v>323</v>
      </c>
      <c r="D9" s="316" t="s">
        <v>324</v>
      </c>
      <c r="E9" s="315"/>
      <c r="F9" s="315"/>
      <c r="G9" s="315"/>
      <c r="H9" s="315"/>
      <c r="I9" s="315"/>
    </row>
    <row r="10" spans="1:9" ht="20.25" customHeight="1">
      <c r="A10" s="311" t="s">
        <v>321</v>
      </c>
      <c r="B10" s="311" t="s">
        <v>325</v>
      </c>
      <c r="C10" s="311" t="s">
        <v>323</v>
      </c>
      <c r="D10" s="311" t="s">
        <v>324</v>
      </c>
      <c r="E10" s="315"/>
      <c r="F10" s="315"/>
      <c r="G10" s="315"/>
      <c r="H10" s="315"/>
      <c r="I10" s="315"/>
    </row>
    <row r="11" spans="1:9" ht="20.25" customHeight="1">
      <c r="A11" s="311" t="s">
        <v>326</v>
      </c>
      <c r="B11" s="311" t="s">
        <v>91</v>
      </c>
      <c r="C11" s="311" t="s">
        <v>320</v>
      </c>
      <c r="D11" s="311" t="s">
        <v>316</v>
      </c>
      <c r="E11" s="307"/>
      <c r="F11" s="307"/>
      <c r="G11" s="307"/>
      <c r="H11" s="307"/>
      <c r="I11" s="307"/>
    </row>
    <row r="12" spans="1:9" ht="20.25" customHeight="1">
      <c r="A12" s="311" t="s">
        <v>327</v>
      </c>
      <c r="B12" s="311" t="s">
        <v>23</v>
      </c>
      <c r="C12" s="311" t="s">
        <v>323</v>
      </c>
      <c r="D12" s="311" t="s">
        <v>316</v>
      </c>
      <c r="E12" s="307"/>
      <c r="F12" s="307"/>
      <c r="G12" s="307"/>
      <c r="H12" s="307"/>
      <c r="I12" s="307"/>
    </row>
    <row r="13" spans="1:9" ht="20.25" customHeight="1">
      <c r="A13" s="311" t="s">
        <v>328</v>
      </c>
      <c r="B13" s="311" t="s">
        <v>223</v>
      </c>
      <c r="C13" s="311" t="s">
        <v>320</v>
      </c>
      <c r="D13" s="311" t="s">
        <v>324</v>
      </c>
      <c r="E13" s="317"/>
      <c r="F13" s="317"/>
      <c r="G13" s="317"/>
      <c r="H13" s="317"/>
      <c r="I13" s="317"/>
    </row>
    <row r="14" spans="1:9" ht="20.25" customHeight="1">
      <c r="A14" s="311" t="s">
        <v>329</v>
      </c>
      <c r="B14" s="311" t="s">
        <v>222</v>
      </c>
      <c r="C14" s="311"/>
      <c r="D14" s="311" t="s">
        <v>324</v>
      </c>
      <c r="E14" s="307"/>
      <c r="F14" s="307"/>
      <c r="G14" s="307"/>
      <c r="H14" s="307"/>
      <c r="I14" s="307"/>
    </row>
    <row r="15" spans="1:9" ht="12.75">
      <c r="A15" s="307"/>
      <c r="B15" s="307"/>
      <c r="C15" s="307"/>
      <c r="D15" s="307"/>
      <c r="E15" s="307"/>
      <c r="F15" s="307"/>
      <c r="G15" s="307"/>
      <c r="H15" s="307"/>
      <c r="I15" s="307"/>
    </row>
    <row r="16" spans="1:9" ht="24.75" customHeight="1">
      <c r="A16" s="308"/>
      <c r="B16" s="318"/>
      <c r="C16" s="308"/>
      <c r="D16" s="308"/>
      <c r="E16" s="308"/>
      <c r="F16" s="308"/>
      <c r="G16" s="319"/>
      <c r="H16" s="308"/>
      <c r="I16" s="307"/>
    </row>
    <row r="17" spans="1:9" ht="12.75">
      <c r="A17" s="320" t="s">
        <v>243</v>
      </c>
      <c r="B17" s="320"/>
      <c r="C17" s="321" t="s">
        <v>244</v>
      </c>
      <c r="D17" s="320"/>
      <c r="F17" s="308"/>
      <c r="G17" s="319"/>
      <c r="H17" s="308"/>
      <c r="I17" s="307"/>
    </row>
    <row r="18" spans="1:9" ht="25.5" customHeight="1">
      <c r="A18" s="320"/>
      <c r="B18" s="320"/>
      <c r="C18" s="321"/>
      <c r="D18" s="320"/>
      <c r="F18" s="308"/>
      <c r="G18" s="319"/>
      <c r="H18" s="308"/>
      <c r="I18" s="307"/>
    </row>
    <row r="19" spans="1:9" ht="12.75">
      <c r="A19" s="320" t="s">
        <v>245</v>
      </c>
      <c r="B19" s="320"/>
      <c r="C19" s="321" t="s">
        <v>246</v>
      </c>
      <c r="D19" s="320"/>
      <c r="F19" s="308"/>
      <c r="G19" s="319"/>
      <c r="H19" s="322"/>
      <c r="I19" s="307"/>
    </row>
  </sheetData>
  <sheetProtection selectLockedCells="1" selectUnlockedCells="1"/>
  <mergeCells count="1">
    <mergeCell ref="A1:D1"/>
  </mergeCells>
  <printOptions/>
  <pageMargins left="0.24" right="0.31" top="0.43" bottom="0.54" header="0.27" footer="0.31"/>
  <pageSetup horizontalDpi="300" verticalDpi="300" orientation="portrait" paperSize="9" scale="8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18"/>
  <sheetViews>
    <sheetView view="pageBreakPreview" zoomScaleSheetLayoutView="100" zoomScalePageLayoutView="0" workbookViewId="0" topLeftCell="A2">
      <selection activeCell="A9" sqref="A9:Y12"/>
    </sheetView>
  </sheetViews>
  <sheetFormatPr defaultColWidth="9.140625" defaultRowHeight="12.75"/>
  <cols>
    <col min="1" max="1" width="4.28125" style="151" customWidth="1"/>
    <col min="2" max="2" width="6.57421875" style="151" hidden="1" customWidth="1"/>
    <col min="3" max="3" width="17.421875" style="151" customWidth="1"/>
    <col min="4" max="4" width="9.140625" style="151" customWidth="1"/>
    <col min="5" max="5" width="4.8515625" style="151" customWidth="1"/>
    <col min="6" max="6" width="27.7109375" style="151" customWidth="1"/>
    <col min="7" max="7" width="8.7109375" style="151" customWidth="1"/>
    <col min="8" max="8" width="15.7109375" style="151" customWidth="1"/>
    <col min="9" max="9" width="0" style="151" hidden="1" customWidth="1"/>
    <col min="10" max="10" width="22.14062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11.00390625" style="197" customWidth="1"/>
    <col min="25" max="25" width="7.00390625" style="151" customWidth="1"/>
    <col min="26" max="16384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5" s="150" customFormat="1" ht="58.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50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50" customFormat="1" ht="19.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50" customFormat="1" ht="26.25" customHeight="1">
      <c r="A5" s="335" t="s">
        <v>252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ht="18.75" customHeight="1">
      <c r="A6" s="336" t="s">
        <v>253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</row>
    <row r="7" spans="1:11" s="150" customFormat="1" ht="15" customHeight="1">
      <c r="A7" s="152"/>
      <c r="B7" s="153"/>
      <c r="C7" s="153"/>
      <c r="D7" s="153"/>
      <c r="E7" s="153"/>
      <c r="F7" s="154"/>
      <c r="G7" s="154"/>
      <c r="H7" s="337"/>
      <c r="I7" s="337"/>
      <c r="J7" s="337"/>
      <c r="K7" s="155"/>
    </row>
    <row r="8" spans="1:27" s="161" customFormat="1" ht="12.75">
      <c r="A8" s="156" t="s">
        <v>3</v>
      </c>
      <c r="B8" s="157"/>
      <c r="C8" s="157"/>
      <c r="D8" s="157"/>
      <c r="E8" s="157"/>
      <c r="F8" s="157"/>
      <c r="G8" s="158"/>
      <c r="H8" s="157"/>
      <c r="I8" s="157"/>
      <c r="J8" s="159"/>
      <c r="K8" s="160"/>
      <c r="V8" s="156"/>
      <c r="Y8" s="162" t="s">
        <v>4</v>
      </c>
      <c r="AA8" s="156"/>
    </row>
    <row r="9" spans="1:25" s="165" customFormat="1" ht="19.5" customHeight="1">
      <c r="A9" s="327" t="s">
        <v>254</v>
      </c>
      <c r="B9" s="326" t="s">
        <v>7</v>
      </c>
      <c r="C9" s="330" t="s">
        <v>255</v>
      </c>
      <c r="D9" s="330" t="s">
        <v>9</v>
      </c>
      <c r="E9" s="327" t="s">
        <v>10</v>
      </c>
      <c r="F9" s="330" t="s">
        <v>256</v>
      </c>
      <c r="G9" s="330" t="s">
        <v>9</v>
      </c>
      <c r="H9" s="330" t="s">
        <v>12</v>
      </c>
      <c r="I9" s="164"/>
      <c r="J9" s="330" t="s">
        <v>14</v>
      </c>
      <c r="K9" s="331" t="s">
        <v>257</v>
      </c>
      <c r="L9" s="331"/>
      <c r="M9" s="331"/>
      <c r="N9" s="331" t="s">
        <v>258</v>
      </c>
      <c r="O9" s="331"/>
      <c r="P9" s="331"/>
      <c r="Q9" s="331" t="s">
        <v>259</v>
      </c>
      <c r="R9" s="331"/>
      <c r="S9" s="331"/>
      <c r="T9" s="326" t="s">
        <v>260</v>
      </c>
      <c r="U9" s="326" t="s">
        <v>261</v>
      </c>
      <c r="V9" s="327" t="s">
        <v>262</v>
      </c>
      <c r="W9" s="326" t="s">
        <v>263</v>
      </c>
      <c r="X9" s="328" t="s">
        <v>264</v>
      </c>
      <c r="Y9" s="329" t="s">
        <v>265</v>
      </c>
    </row>
    <row r="10" spans="1:25" s="165" customFormat="1" ht="39.75" customHeight="1">
      <c r="A10" s="327"/>
      <c r="B10" s="326"/>
      <c r="C10" s="330"/>
      <c r="D10" s="330"/>
      <c r="E10" s="327"/>
      <c r="F10" s="330"/>
      <c r="G10" s="330"/>
      <c r="H10" s="330"/>
      <c r="I10" s="164"/>
      <c r="J10" s="330"/>
      <c r="K10" s="166" t="s">
        <v>266</v>
      </c>
      <c r="L10" s="167" t="s">
        <v>267</v>
      </c>
      <c r="M10" s="168" t="s">
        <v>254</v>
      </c>
      <c r="N10" s="166" t="s">
        <v>266</v>
      </c>
      <c r="O10" s="167" t="s">
        <v>267</v>
      </c>
      <c r="P10" s="168" t="s">
        <v>254</v>
      </c>
      <c r="Q10" s="166" t="s">
        <v>266</v>
      </c>
      <c r="R10" s="167" t="s">
        <v>267</v>
      </c>
      <c r="S10" s="168" t="s">
        <v>254</v>
      </c>
      <c r="T10" s="326"/>
      <c r="U10" s="326"/>
      <c r="V10" s="327"/>
      <c r="W10" s="326"/>
      <c r="X10" s="328"/>
      <c r="Y10" s="329"/>
    </row>
    <row r="11" spans="1:25" s="176" customFormat="1" ht="36" customHeight="1">
      <c r="A11" s="169">
        <v>1</v>
      </c>
      <c r="B11" s="170"/>
      <c r="C11" s="17" t="s">
        <v>17</v>
      </c>
      <c r="D11" s="18" t="s">
        <v>18</v>
      </c>
      <c r="E11" s="19" t="s">
        <v>19</v>
      </c>
      <c r="F11" s="27" t="s">
        <v>27</v>
      </c>
      <c r="G11" s="28" t="s">
        <v>28</v>
      </c>
      <c r="H11" s="29" t="s">
        <v>29</v>
      </c>
      <c r="I11" s="23" t="s">
        <v>23</v>
      </c>
      <c r="J11" s="24" t="s">
        <v>24</v>
      </c>
      <c r="K11" s="171">
        <v>235.5</v>
      </c>
      <c r="L11" s="172">
        <f>K11/3.8</f>
        <v>61.97368421052632</v>
      </c>
      <c r="M11" s="173">
        <f>RANK(L11,L$11:L$12,0)</f>
        <v>1</v>
      </c>
      <c r="N11" s="171">
        <v>236.5</v>
      </c>
      <c r="O11" s="172">
        <f>N11/3.8</f>
        <v>62.23684210526316</v>
      </c>
      <c r="P11" s="173">
        <f>RANK(O11,O$11:O$12,0)</f>
        <v>1</v>
      </c>
      <c r="Q11" s="171">
        <v>244.5</v>
      </c>
      <c r="R11" s="172">
        <f>Q11/3.8</f>
        <v>64.3421052631579</v>
      </c>
      <c r="S11" s="173">
        <f>RANK(R11,R$11:R$12,0)</f>
        <v>1</v>
      </c>
      <c r="T11" s="173"/>
      <c r="U11" s="173"/>
      <c r="V11" s="171">
        <f>K11+N11+Q11</f>
        <v>716.5</v>
      </c>
      <c r="W11" s="174"/>
      <c r="X11" s="172">
        <f>ROUND(SUM(L11,O11,R11)/3,3)-IF($T11=1,2)</f>
        <v>62.851</v>
      </c>
      <c r="Y11" s="175" t="s">
        <v>268</v>
      </c>
    </row>
    <row r="12" spans="1:25" s="176" customFormat="1" ht="36" customHeight="1">
      <c r="A12" s="169">
        <v>2</v>
      </c>
      <c r="B12" s="170"/>
      <c r="C12" s="70" t="s">
        <v>226</v>
      </c>
      <c r="D12" s="62" t="s">
        <v>227</v>
      </c>
      <c r="E12" s="76" t="s">
        <v>228</v>
      </c>
      <c r="F12" s="108" t="s">
        <v>142</v>
      </c>
      <c r="G12" s="109" t="s">
        <v>143</v>
      </c>
      <c r="H12" s="48" t="s">
        <v>144</v>
      </c>
      <c r="I12" s="77" t="s">
        <v>37</v>
      </c>
      <c r="J12" s="47" t="s">
        <v>269</v>
      </c>
      <c r="K12" s="171">
        <v>232.5</v>
      </c>
      <c r="L12" s="172">
        <f>K12/3.8</f>
        <v>61.184210526315795</v>
      </c>
      <c r="M12" s="173">
        <f>RANK(L12,L$11:L$12,0)</f>
        <v>2</v>
      </c>
      <c r="N12" s="171">
        <v>223.5</v>
      </c>
      <c r="O12" s="172">
        <f>N12/3.8</f>
        <v>58.81578947368421</v>
      </c>
      <c r="P12" s="173">
        <f>RANK(O12,O$11:O$12,0)</f>
        <v>2</v>
      </c>
      <c r="Q12" s="171">
        <v>237</v>
      </c>
      <c r="R12" s="172">
        <f>Q12/3.8</f>
        <v>62.36842105263158</v>
      </c>
      <c r="S12" s="173">
        <f>RANK(R12,R$11:R$12,0)</f>
        <v>2</v>
      </c>
      <c r="T12" s="173"/>
      <c r="U12" s="173"/>
      <c r="V12" s="171">
        <f>K12+N12+Q12</f>
        <v>693</v>
      </c>
      <c r="W12" s="174"/>
      <c r="X12" s="172">
        <f>ROUND(SUM(L12,O12,R12)/3,3)-IF($T12=1,2)</f>
        <v>60.789</v>
      </c>
      <c r="Y12" s="175" t="s">
        <v>268</v>
      </c>
    </row>
    <row r="13" spans="1:24" s="176" customFormat="1" ht="22.5" customHeight="1">
      <c r="A13" s="177"/>
      <c r="B13" s="178"/>
      <c r="C13" s="179"/>
      <c r="D13" s="180"/>
      <c r="E13" s="181"/>
      <c r="F13" s="182"/>
      <c r="G13" s="183"/>
      <c r="H13" s="184"/>
      <c r="I13" s="185"/>
      <c r="J13" s="184"/>
      <c r="K13" s="186"/>
      <c r="L13" s="187"/>
      <c r="M13" s="188"/>
      <c r="N13" s="186"/>
      <c r="O13" s="187"/>
      <c r="P13" s="188"/>
      <c r="Q13" s="186"/>
      <c r="R13" s="187"/>
      <c r="S13" s="188"/>
      <c r="T13" s="188"/>
      <c r="U13" s="188"/>
      <c r="V13" s="186"/>
      <c r="W13" s="189"/>
      <c r="X13" s="187"/>
    </row>
    <row r="14" spans="1:24" ht="30" customHeight="1">
      <c r="A14" s="138"/>
      <c r="B14" s="138"/>
      <c r="C14" s="138" t="s">
        <v>243</v>
      </c>
      <c r="D14" s="138"/>
      <c r="E14" s="138"/>
      <c r="F14" s="138"/>
      <c r="G14" s="190"/>
      <c r="I14" s="138"/>
      <c r="J14" s="138" t="s">
        <v>244</v>
      </c>
      <c r="K14" s="191"/>
      <c r="L14" s="192"/>
      <c r="M14" s="138"/>
      <c r="N14" s="193"/>
      <c r="O14" s="194"/>
      <c r="P14" s="138"/>
      <c r="Q14" s="193"/>
      <c r="R14" s="194"/>
      <c r="S14" s="138"/>
      <c r="T14" s="138"/>
      <c r="U14" s="138"/>
      <c r="V14" s="138"/>
      <c r="W14" s="138"/>
      <c r="X14" s="194"/>
    </row>
    <row r="15" spans="1:24" ht="15" customHeight="1">
      <c r="A15" s="138"/>
      <c r="B15" s="138"/>
      <c r="C15" s="138"/>
      <c r="D15" s="138"/>
      <c r="E15" s="138"/>
      <c r="F15" s="138"/>
      <c r="G15" s="190"/>
      <c r="I15" s="138"/>
      <c r="J15" s="138"/>
      <c r="K15" s="191"/>
      <c r="L15" s="192"/>
      <c r="M15" s="138"/>
      <c r="N15" s="193"/>
      <c r="O15" s="194"/>
      <c r="P15" s="138"/>
      <c r="Q15" s="193"/>
      <c r="R15" s="194"/>
      <c r="S15" s="138"/>
      <c r="T15" s="138"/>
      <c r="U15" s="138"/>
      <c r="V15" s="138"/>
      <c r="W15" s="138"/>
      <c r="X15" s="194"/>
    </row>
    <row r="16" spans="1:24" ht="30" customHeight="1">
      <c r="A16" s="138"/>
      <c r="B16" s="138"/>
      <c r="C16" s="138" t="s">
        <v>245</v>
      </c>
      <c r="D16" s="138"/>
      <c r="E16" s="138"/>
      <c r="F16" s="138"/>
      <c r="G16" s="190"/>
      <c r="I16" s="138"/>
      <c r="J16" s="138" t="s">
        <v>246</v>
      </c>
      <c r="K16" s="191"/>
      <c r="L16" s="195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0:12" ht="12.75">
      <c r="J17" s="192"/>
      <c r="K17" s="191"/>
      <c r="L17" s="192"/>
    </row>
    <row r="18" spans="10:12" ht="12.75">
      <c r="J18" s="192"/>
      <c r="K18" s="191"/>
      <c r="L18" s="192"/>
    </row>
  </sheetData>
  <sheetProtection selectLockedCells="1" selectUnlockedCells="1"/>
  <mergeCells count="24">
    <mergeCell ref="A2:Y2"/>
    <mergeCell ref="A3:Y3"/>
    <mergeCell ref="A4:Y4"/>
    <mergeCell ref="A5:Y5"/>
    <mergeCell ref="A6:Y6"/>
    <mergeCell ref="H7:J7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K9:M9"/>
    <mergeCell ref="N9:P9"/>
    <mergeCell ref="Q9:S9"/>
    <mergeCell ref="T9:T10"/>
    <mergeCell ref="U9:U10"/>
    <mergeCell ref="V9:V10"/>
    <mergeCell ref="W9:W10"/>
    <mergeCell ref="X9:X10"/>
    <mergeCell ref="Y9:Y10"/>
  </mergeCells>
  <printOptions/>
  <pageMargins left="0.21" right="0.16" top="0.33" bottom="0.35" header="0.21" footer="0.23"/>
  <pageSetup fitToHeight="1" fitToWidth="1"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7"/>
  <sheetViews>
    <sheetView view="pageBreakPreview" zoomScaleSheetLayoutView="100" workbookViewId="0" topLeftCell="A2">
      <selection activeCell="A5" sqref="A5:Y5"/>
    </sheetView>
  </sheetViews>
  <sheetFormatPr defaultColWidth="9.140625" defaultRowHeight="12.75"/>
  <cols>
    <col min="1" max="1" width="4.28125" style="151" customWidth="1"/>
    <col min="2" max="2" width="6.57421875" style="151" hidden="1" customWidth="1"/>
    <col min="3" max="3" width="17.421875" style="151" customWidth="1"/>
    <col min="4" max="4" width="9.140625" style="151" customWidth="1"/>
    <col min="5" max="5" width="4.8515625" style="151" customWidth="1"/>
    <col min="6" max="6" width="27.7109375" style="151" customWidth="1"/>
    <col min="7" max="7" width="8.7109375" style="151" customWidth="1"/>
    <col min="8" max="8" width="15.7109375" style="151" customWidth="1"/>
    <col min="9" max="9" width="0" style="151" hidden="1" customWidth="1"/>
    <col min="10" max="10" width="22.14062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8.421875" style="197" customWidth="1"/>
    <col min="25" max="25" width="8.00390625" style="151" customWidth="1"/>
    <col min="26" max="16384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5" s="150" customFormat="1" ht="58.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50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50" customFormat="1" ht="19.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50" customFormat="1" ht="26.25" customHeight="1">
      <c r="A5" s="335" t="s">
        <v>252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ht="18.75" customHeight="1">
      <c r="A6" s="336" t="s">
        <v>253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</row>
    <row r="7" spans="1:11" s="150" customFormat="1" ht="15" customHeight="1">
      <c r="A7" s="152"/>
      <c r="B7" s="153"/>
      <c r="C7" s="153"/>
      <c r="D7" s="153"/>
      <c r="E7" s="153"/>
      <c r="F7" s="154"/>
      <c r="G7" s="154"/>
      <c r="H7" s="337"/>
      <c r="I7" s="337"/>
      <c r="J7" s="337"/>
      <c r="K7" s="155"/>
    </row>
    <row r="8" spans="1:27" s="161" customFormat="1" ht="12.75">
      <c r="A8" s="156" t="s">
        <v>3</v>
      </c>
      <c r="B8" s="157"/>
      <c r="C8" s="157"/>
      <c r="D8" s="157"/>
      <c r="E8" s="157"/>
      <c r="F8" s="157"/>
      <c r="G8" s="158"/>
      <c r="H8" s="157"/>
      <c r="I8" s="157"/>
      <c r="J8" s="159"/>
      <c r="K8" s="160"/>
      <c r="V8" s="156"/>
      <c r="Y8" s="162" t="s">
        <v>4</v>
      </c>
      <c r="AA8" s="156"/>
    </row>
    <row r="9" spans="1:25" s="165" customFormat="1" ht="19.5" customHeight="1">
      <c r="A9" s="340" t="s">
        <v>254</v>
      </c>
      <c r="B9" s="339" t="s">
        <v>7</v>
      </c>
      <c r="C9" s="343" t="s">
        <v>255</v>
      </c>
      <c r="D9" s="343" t="s">
        <v>9</v>
      </c>
      <c r="E9" s="340" t="s">
        <v>10</v>
      </c>
      <c r="F9" s="343" t="s">
        <v>256</v>
      </c>
      <c r="G9" s="343" t="s">
        <v>9</v>
      </c>
      <c r="H9" s="343" t="s">
        <v>12</v>
      </c>
      <c r="I9" s="199"/>
      <c r="J9" s="343" t="s">
        <v>14</v>
      </c>
      <c r="K9" s="344" t="s">
        <v>257</v>
      </c>
      <c r="L9" s="344"/>
      <c r="M9" s="344"/>
      <c r="N9" s="344" t="s">
        <v>258</v>
      </c>
      <c r="O9" s="344"/>
      <c r="P9" s="344"/>
      <c r="Q9" s="344" t="s">
        <v>259</v>
      </c>
      <c r="R9" s="344"/>
      <c r="S9" s="344"/>
      <c r="T9" s="338" t="s">
        <v>260</v>
      </c>
      <c r="U9" s="339" t="s">
        <v>261</v>
      </c>
      <c r="V9" s="340" t="s">
        <v>262</v>
      </c>
      <c r="W9" s="339" t="s">
        <v>263</v>
      </c>
      <c r="X9" s="341" t="s">
        <v>264</v>
      </c>
      <c r="Y9" s="342" t="s">
        <v>265</v>
      </c>
    </row>
    <row r="10" spans="1:25" s="165" customFormat="1" ht="39.75" customHeight="1">
      <c r="A10" s="340"/>
      <c r="B10" s="339"/>
      <c r="C10" s="343"/>
      <c r="D10" s="343"/>
      <c r="E10" s="340"/>
      <c r="F10" s="343"/>
      <c r="G10" s="343"/>
      <c r="H10" s="343"/>
      <c r="I10" s="199"/>
      <c r="J10" s="343"/>
      <c r="K10" s="200" t="s">
        <v>266</v>
      </c>
      <c r="L10" s="201" t="s">
        <v>267</v>
      </c>
      <c r="M10" s="202" t="s">
        <v>254</v>
      </c>
      <c r="N10" s="200" t="s">
        <v>266</v>
      </c>
      <c r="O10" s="201" t="s">
        <v>267</v>
      </c>
      <c r="P10" s="202" t="s">
        <v>254</v>
      </c>
      <c r="Q10" s="200" t="s">
        <v>266</v>
      </c>
      <c r="R10" s="201" t="s">
        <v>267</v>
      </c>
      <c r="S10" s="202" t="s">
        <v>254</v>
      </c>
      <c r="T10" s="338"/>
      <c r="U10" s="339"/>
      <c r="V10" s="340"/>
      <c r="W10" s="339"/>
      <c r="X10" s="341"/>
      <c r="Y10" s="342"/>
    </row>
    <row r="11" spans="1:25" s="176" customFormat="1" ht="36" customHeight="1">
      <c r="A11" s="203">
        <v>1</v>
      </c>
      <c r="B11" s="204"/>
      <c r="C11" s="70" t="s">
        <v>226</v>
      </c>
      <c r="D11" s="62" t="s">
        <v>227</v>
      </c>
      <c r="E11" s="76" t="s">
        <v>228</v>
      </c>
      <c r="F11" s="108" t="s">
        <v>142</v>
      </c>
      <c r="G11" s="109" t="s">
        <v>143</v>
      </c>
      <c r="H11" s="48" t="s">
        <v>144</v>
      </c>
      <c r="I11" s="77" t="s">
        <v>37</v>
      </c>
      <c r="J11" s="47" t="s">
        <v>145</v>
      </c>
      <c r="K11" s="205">
        <v>232.5</v>
      </c>
      <c r="L11" s="206">
        <f>K11/3.8</f>
        <v>61.184210526315795</v>
      </c>
      <c r="M11" s="207">
        <f>RANK(L11,L$11:L$11,0)</f>
        <v>1</v>
      </c>
      <c r="N11" s="205">
        <v>223.5</v>
      </c>
      <c r="O11" s="206">
        <f>N11/3.8</f>
        <v>58.81578947368421</v>
      </c>
      <c r="P11" s="207">
        <f>RANK(O11,O$11:O$11,0)</f>
        <v>1</v>
      </c>
      <c r="Q11" s="205">
        <v>237</v>
      </c>
      <c r="R11" s="206">
        <f>Q11/3.8</f>
        <v>62.36842105263158</v>
      </c>
      <c r="S11" s="207">
        <f>RANK(R11,R$11:R$11,0)</f>
        <v>1</v>
      </c>
      <c r="T11" s="207"/>
      <c r="U11" s="207"/>
      <c r="V11" s="205">
        <f>K11+N11+Q11</f>
        <v>693</v>
      </c>
      <c r="W11" s="208"/>
      <c r="X11" s="206">
        <f>ROUND(SUM(L11,O11,R11)/3,3)-IF($T11=1,2)</f>
        <v>60.789</v>
      </c>
      <c r="Y11" s="209" t="s">
        <v>268</v>
      </c>
    </row>
    <row r="12" spans="1:24" s="176" customFormat="1" ht="22.5" customHeight="1">
      <c r="A12" s="177"/>
      <c r="B12" s="178"/>
      <c r="C12" s="179"/>
      <c r="D12" s="180"/>
      <c r="E12" s="181"/>
      <c r="F12" s="182"/>
      <c r="G12" s="183"/>
      <c r="H12" s="184"/>
      <c r="I12" s="185"/>
      <c r="J12" s="184"/>
      <c r="K12" s="186"/>
      <c r="L12" s="187"/>
      <c r="M12" s="188"/>
      <c r="N12" s="186"/>
      <c r="O12" s="187"/>
      <c r="P12" s="188"/>
      <c r="Q12" s="186"/>
      <c r="R12" s="187"/>
      <c r="S12" s="188"/>
      <c r="T12" s="188"/>
      <c r="U12" s="188"/>
      <c r="V12" s="186"/>
      <c r="W12" s="189"/>
      <c r="X12" s="187"/>
    </row>
    <row r="13" spans="1:24" ht="30" customHeight="1">
      <c r="A13" s="138"/>
      <c r="B13" s="138"/>
      <c r="C13" s="138" t="s">
        <v>243</v>
      </c>
      <c r="D13" s="138"/>
      <c r="E13" s="138"/>
      <c r="F13" s="138"/>
      <c r="G13" s="190"/>
      <c r="I13" s="138"/>
      <c r="J13" s="138" t="s">
        <v>244</v>
      </c>
      <c r="K13" s="191"/>
      <c r="L13" s="192"/>
      <c r="M13" s="138"/>
      <c r="N13" s="193"/>
      <c r="O13" s="194"/>
      <c r="P13" s="138"/>
      <c r="Q13" s="193"/>
      <c r="R13" s="194"/>
      <c r="S13" s="138"/>
      <c r="T13" s="138"/>
      <c r="U13" s="138"/>
      <c r="V13" s="138"/>
      <c r="W13" s="138"/>
      <c r="X13" s="194"/>
    </row>
    <row r="14" spans="1:24" ht="15" customHeight="1">
      <c r="A14" s="138"/>
      <c r="B14" s="138"/>
      <c r="C14" s="138"/>
      <c r="D14" s="138"/>
      <c r="E14" s="138"/>
      <c r="F14" s="138"/>
      <c r="G14" s="190"/>
      <c r="I14" s="138"/>
      <c r="J14" s="138"/>
      <c r="K14" s="191"/>
      <c r="L14" s="192"/>
      <c r="M14" s="138"/>
      <c r="N14" s="193"/>
      <c r="O14" s="194"/>
      <c r="P14" s="138"/>
      <c r="Q14" s="193"/>
      <c r="R14" s="194"/>
      <c r="S14" s="138"/>
      <c r="T14" s="138"/>
      <c r="U14" s="138"/>
      <c r="V14" s="138"/>
      <c r="W14" s="138"/>
      <c r="X14" s="194"/>
    </row>
    <row r="15" spans="1:24" ht="30" customHeight="1">
      <c r="A15" s="138"/>
      <c r="B15" s="138"/>
      <c r="C15" s="138" t="s">
        <v>245</v>
      </c>
      <c r="D15" s="138"/>
      <c r="E15" s="138"/>
      <c r="F15" s="138"/>
      <c r="G15" s="190"/>
      <c r="I15" s="138"/>
      <c r="J15" s="138" t="s">
        <v>246</v>
      </c>
      <c r="K15" s="191"/>
      <c r="L15" s="195"/>
      <c r="N15" s="193"/>
      <c r="O15" s="194"/>
      <c r="P15" s="138"/>
      <c r="Q15" s="193"/>
      <c r="R15" s="194"/>
      <c r="S15" s="138"/>
      <c r="T15" s="138"/>
      <c r="U15" s="138"/>
      <c r="V15" s="138"/>
      <c r="W15" s="138"/>
      <c r="X15" s="194"/>
    </row>
    <row r="16" spans="10:12" ht="12.75">
      <c r="J16" s="192"/>
      <c r="K16" s="191"/>
      <c r="L16" s="192"/>
    </row>
    <row r="17" spans="10:12" ht="12.75">
      <c r="J17" s="192"/>
      <c r="K17" s="191"/>
      <c r="L17" s="192"/>
    </row>
  </sheetData>
  <sheetProtection selectLockedCells="1" selectUnlockedCells="1"/>
  <mergeCells count="24">
    <mergeCell ref="A2:Y2"/>
    <mergeCell ref="A3:Y3"/>
    <mergeCell ref="A4:Y4"/>
    <mergeCell ref="A5:Y5"/>
    <mergeCell ref="A6:Y6"/>
    <mergeCell ref="H7:J7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K9:M9"/>
    <mergeCell ref="N9:P9"/>
    <mergeCell ref="Q9:S9"/>
    <mergeCell ref="T9:T10"/>
    <mergeCell ref="U9:U10"/>
    <mergeCell ref="V9:V10"/>
    <mergeCell ref="W9:W10"/>
    <mergeCell ref="X9:X10"/>
    <mergeCell ref="Y9:Y10"/>
  </mergeCells>
  <printOptions/>
  <pageMargins left="0.15748031496062992" right="0.57" top="0.3937007874015748" bottom="0.35433070866141736" header="0.2362204724409449" footer="0.2362204724409449"/>
  <pageSetup fitToHeight="1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19"/>
  <sheetViews>
    <sheetView view="pageBreakPreview" zoomScale="85" zoomScaleNormal="51" zoomScaleSheetLayoutView="85" zoomScalePageLayoutView="0" workbookViewId="0" topLeftCell="A2">
      <selection activeCell="C12" sqref="C12"/>
    </sheetView>
  </sheetViews>
  <sheetFormatPr defaultColWidth="9.140625" defaultRowHeight="12.75"/>
  <cols>
    <col min="1" max="1" width="4.57421875" style="151" customWidth="1"/>
    <col min="2" max="2" width="6.00390625" style="151" hidden="1" customWidth="1"/>
    <col min="3" max="3" width="19.140625" style="151" customWidth="1"/>
    <col min="4" max="4" width="0" style="151" hidden="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" width="8.00390625" style="237" customWidth="1"/>
    <col min="26" max="255" width="9.140625" style="151" customWidth="1"/>
  </cols>
  <sheetData>
    <row r="1" spans="1:25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  <c r="Y1" s="211"/>
    </row>
    <row r="2" spans="1:25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271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24" customHeight="1">
      <c r="A6" s="335" t="s">
        <v>272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" ht="18.75" customHeight="1">
      <c r="A7" s="336" t="s">
        <v>273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25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  <c r="Y8" s="212"/>
    </row>
    <row r="9" spans="1:27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Y9" s="162" t="s">
        <v>4</v>
      </c>
      <c r="AA9" s="156"/>
    </row>
    <row r="10" spans="1:25" s="165" customFormat="1" ht="19.5" customHeight="1">
      <c r="A10" s="340" t="s">
        <v>254</v>
      </c>
      <c r="B10" s="339" t="s">
        <v>7</v>
      </c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39" t="s">
        <v>263</v>
      </c>
      <c r="X10" s="341" t="s">
        <v>264</v>
      </c>
      <c r="Y10" s="342" t="s">
        <v>265</v>
      </c>
    </row>
    <row r="11" spans="1:25" s="165" customFormat="1" ht="39.75" customHeight="1">
      <c r="A11" s="340"/>
      <c r="B11" s="339"/>
      <c r="C11" s="343"/>
      <c r="D11" s="343"/>
      <c r="E11" s="340"/>
      <c r="F11" s="343"/>
      <c r="G11" s="345"/>
      <c r="H11" s="343"/>
      <c r="I11" s="343"/>
      <c r="J11" s="343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39"/>
      <c r="X11" s="341"/>
      <c r="Y11" s="342"/>
    </row>
    <row r="12" spans="1:25" s="165" customFormat="1" ht="39.75" customHeight="1">
      <c r="A12" s="214">
        <v>1</v>
      </c>
      <c r="B12" s="215"/>
      <c r="C12" s="17" t="s">
        <v>17</v>
      </c>
      <c r="D12" s="18" t="s">
        <v>18</v>
      </c>
      <c r="E12" s="19" t="s">
        <v>19</v>
      </c>
      <c r="F12" s="20" t="s">
        <v>20</v>
      </c>
      <c r="G12" s="21" t="s">
        <v>21</v>
      </c>
      <c r="H12" s="22" t="s">
        <v>22</v>
      </c>
      <c r="I12" s="23" t="s">
        <v>23</v>
      </c>
      <c r="J12" s="24" t="s">
        <v>24</v>
      </c>
      <c r="K12" s="216">
        <v>215</v>
      </c>
      <c r="L12" s="217">
        <f>K12/3.4</f>
        <v>63.23529411764706</v>
      </c>
      <c r="M12" s="218">
        <f>RANK(L12,L$12:L$13,0)</f>
        <v>1</v>
      </c>
      <c r="N12" s="216">
        <v>219</v>
      </c>
      <c r="O12" s="217">
        <f>N12/3.4</f>
        <v>64.41176470588235</v>
      </c>
      <c r="P12" s="218">
        <f>RANK(O12,O$12:O$13,0)</f>
        <v>1</v>
      </c>
      <c r="Q12" s="216">
        <v>218</v>
      </c>
      <c r="R12" s="217">
        <f>Q12/3.4</f>
        <v>64.11764705882354</v>
      </c>
      <c r="S12" s="218">
        <f>RANK(R12,R$12:R$13,0)</f>
        <v>1</v>
      </c>
      <c r="T12" s="218"/>
      <c r="U12" s="218"/>
      <c r="V12" s="216">
        <f>K12+N12+Q12</f>
        <v>652</v>
      </c>
      <c r="W12" s="219"/>
      <c r="X12" s="217">
        <f>ROUND(SUM(L12,O12,R12)/3,3)-IF($T12=1,0.5,IF($T12=2,1.5,0))</f>
        <v>63.922</v>
      </c>
      <c r="Y12" s="209" t="s">
        <v>268</v>
      </c>
    </row>
    <row r="13" spans="1:25" s="165" customFormat="1" ht="39.75" customHeight="1">
      <c r="A13" s="214">
        <v>2</v>
      </c>
      <c r="B13" s="220"/>
      <c r="C13" s="221" t="s">
        <v>47</v>
      </c>
      <c r="D13" s="44"/>
      <c r="E13" s="45" t="s">
        <v>33</v>
      </c>
      <c r="F13" s="46" t="s">
        <v>48</v>
      </c>
      <c r="G13" s="47" t="s">
        <v>49</v>
      </c>
      <c r="H13" s="48" t="s">
        <v>50</v>
      </c>
      <c r="I13" s="49" t="s">
        <v>51</v>
      </c>
      <c r="J13" s="50" t="s">
        <v>52</v>
      </c>
      <c r="K13" s="216">
        <v>200.5</v>
      </c>
      <c r="L13" s="217">
        <f>K13/3.4</f>
        <v>58.970588235294116</v>
      </c>
      <c r="M13" s="218">
        <f>RANK(L13,L$12:L$13,0)</f>
        <v>2</v>
      </c>
      <c r="N13" s="216">
        <v>194.5</v>
      </c>
      <c r="O13" s="217">
        <f>N13/3.4</f>
        <v>57.20588235294118</v>
      </c>
      <c r="P13" s="218">
        <f>RANK(O13,O$12:O$13,0)</f>
        <v>2</v>
      </c>
      <c r="Q13" s="216">
        <v>205.5</v>
      </c>
      <c r="R13" s="217">
        <f>Q13/3.4</f>
        <v>60.44117647058824</v>
      </c>
      <c r="S13" s="218">
        <f>RANK(R13,R$12:R$13,0)</f>
        <v>2</v>
      </c>
      <c r="T13" s="218"/>
      <c r="U13" s="218"/>
      <c r="V13" s="216">
        <f>K13+N13+Q13</f>
        <v>600.5</v>
      </c>
      <c r="W13" s="219"/>
      <c r="X13" s="217">
        <f>ROUND(SUM(L13,O13,R13)/3,3)-IF($T13=1,0.5,IF($T13=2,1.5,0))</f>
        <v>58.873</v>
      </c>
      <c r="Y13" s="209" t="s">
        <v>268</v>
      </c>
    </row>
    <row r="14" spans="1:25" s="165" customFormat="1" ht="39.75" customHeight="1">
      <c r="A14" s="222"/>
      <c r="B14" s="223"/>
      <c r="C14" s="224"/>
      <c r="D14" s="225"/>
      <c r="E14" s="226"/>
      <c r="F14" s="227"/>
      <c r="G14" s="228"/>
      <c r="H14" s="229"/>
      <c r="I14" s="230"/>
      <c r="J14" s="231"/>
      <c r="K14" s="232"/>
      <c r="L14" s="233"/>
      <c r="M14" s="234"/>
      <c r="N14" s="232"/>
      <c r="O14" s="233"/>
      <c r="P14" s="234"/>
      <c r="Q14" s="232"/>
      <c r="R14" s="233"/>
      <c r="S14" s="234"/>
      <c r="T14" s="234"/>
      <c r="U14" s="234"/>
      <c r="V14" s="232"/>
      <c r="W14" s="235"/>
      <c r="X14" s="233"/>
      <c r="Y14" s="236"/>
    </row>
    <row r="15" spans="1:25" ht="30" customHeight="1">
      <c r="A15" s="138"/>
      <c r="B15" s="138"/>
      <c r="C15" s="138" t="s">
        <v>243</v>
      </c>
      <c r="D15" s="138"/>
      <c r="E15" s="138"/>
      <c r="F15" s="138"/>
      <c r="G15" s="190"/>
      <c r="H15" s="138" t="s">
        <v>244</v>
      </c>
      <c r="I15" s="138"/>
      <c r="J15" s="192"/>
      <c r="K15" s="191"/>
      <c r="L15" s="192"/>
      <c r="M15" s="138"/>
      <c r="N15" s="193"/>
      <c r="O15" s="194"/>
      <c r="P15" s="138"/>
      <c r="Q15" s="193"/>
      <c r="R15" s="194"/>
      <c r="S15" s="138"/>
      <c r="T15" s="138"/>
      <c r="U15" s="138"/>
      <c r="V15" s="138"/>
      <c r="W15" s="138"/>
      <c r="X15" s="194"/>
      <c r="Y15"/>
    </row>
    <row r="16" spans="1:24" ht="15" customHeight="1">
      <c r="A16" s="138"/>
      <c r="B16" s="138"/>
      <c r="C16" s="138"/>
      <c r="D16" s="138"/>
      <c r="E16" s="138"/>
      <c r="F16" s="138"/>
      <c r="G16" s="190"/>
      <c r="H16" s="138"/>
      <c r="I16" s="138"/>
      <c r="J16" s="192"/>
      <c r="K16" s="191"/>
      <c r="L16" s="192"/>
      <c r="M16" s="138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:24" ht="30" customHeight="1">
      <c r="A17" s="138"/>
      <c r="B17" s="138"/>
      <c r="C17" s="138" t="s">
        <v>245</v>
      </c>
      <c r="D17" s="138"/>
      <c r="E17" s="138"/>
      <c r="F17" s="138"/>
      <c r="G17" s="190"/>
      <c r="H17" s="138" t="s">
        <v>246</v>
      </c>
      <c r="I17" s="138"/>
      <c r="J17" s="192"/>
      <c r="K17" s="191"/>
      <c r="L17" s="195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0:12" ht="12.75">
      <c r="J18" s="192"/>
      <c r="K18" s="191"/>
      <c r="L18" s="192"/>
    </row>
    <row r="19" spans="10:12" ht="12.75">
      <c r="J19" s="192"/>
      <c r="K19" s="191"/>
      <c r="L19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6" right="0.16" top="0.21" bottom="0.18" header="0.16" footer="0.15"/>
  <pageSetup fitToHeight="1" fitToWidth="1"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8"/>
  <sheetViews>
    <sheetView view="pageBreakPreview" zoomScaleNormal="51" zoomScaleSheetLayoutView="100" zoomScalePageLayoutView="0" workbookViewId="0" topLeftCell="A2">
      <selection activeCell="A13" sqref="A13:IV13"/>
    </sheetView>
  </sheetViews>
  <sheetFormatPr defaultColWidth="11.57421875" defaultRowHeight="12.75"/>
  <cols>
    <col min="1" max="1" width="3.7109375" style="151" customWidth="1"/>
    <col min="2" max="2" width="0" style="151" hidden="1" customWidth="1"/>
    <col min="3" max="3" width="19.140625" style="151" customWidth="1"/>
    <col min="4" max="4" width="0" style="151" hidden="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" width="8.00390625" style="237" customWidth="1"/>
    <col min="26" max="255" width="9.140625" style="151" customWidth="1"/>
  </cols>
  <sheetData>
    <row r="1" spans="1:25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  <c r="Y1" s="211"/>
    </row>
    <row r="2" spans="1:25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271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24.75" customHeight="1">
      <c r="A6" s="335" t="s">
        <v>272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6" ht="18.75" customHeight="1">
      <c r="A7" s="336" t="s">
        <v>273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</row>
    <row r="8" spans="1:25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  <c r="Y8" s="212"/>
    </row>
    <row r="9" spans="1:27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Y9" s="162" t="s">
        <v>4</v>
      </c>
      <c r="AA9" s="156"/>
    </row>
    <row r="10" spans="1:25" s="165" customFormat="1" ht="19.5" customHeight="1">
      <c r="A10" s="340" t="s">
        <v>254</v>
      </c>
      <c r="B10" s="339" t="s">
        <v>7</v>
      </c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39" t="s">
        <v>263</v>
      </c>
      <c r="X10" s="341" t="s">
        <v>264</v>
      </c>
      <c r="Y10" s="342" t="s">
        <v>265</v>
      </c>
    </row>
    <row r="11" spans="1:25" s="165" customFormat="1" ht="39.75" customHeight="1">
      <c r="A11" s="340"/>
      <c r="B11" s="339"/>
      <c r="C11" s="343"/>
      <c r="D11" s="343"/>
      <c r="E11" s="340"/>
      <c r="F11" s="343"/>
      <c r="G11" s="345"/>
      <c r="H11" s="343"/>
      <c r="I11" s="343"/>
      <c r="J11" s="343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39"/>
      <c r="X11" s="341"/>
      <c r="Y11" s="342"/>
    </row>
    <row r="12" spans="1:25" s="165" customFormat="1" ht="39.75" customHeight="1">
      <c r="A12" s="203">
        <v>1</v>
      </c>
      <c r="B12" s="239"/>
      <c r="C12" s="221" t="s">
        <v>47</v>
      </c>
      <c r="D12" s="44"/>
      <c r="E12" s="45" t="s">
        <v>33</v>
      </c>
      <c r="F12" s="46" t="s">
        <v>48</v>
      </c>
      <c r="G12" s="47" t="s">
        <v>49</v>
      </c>
      <c r="H12" s="48" t="s">
        <v>50</v>
      </c>
      <c r="I12" s="49" t="s">
        <v>51</v>
      </c>
      <c r="J12" s="50" t="s">
        <v>52</v>
      </c>
      <c r="K12" s="205">
        <v>200.5</v>
      </c>
      <c r="L12" s="206">
        <f>K12/3.4</f>
        <v>58.970588235294116</v>
      </c>
      <c r="M12" s="207">
        <f>RANK(L12,L$12:L$12,0)</f>
        <v>1</v>
      </c>
      <c r="N12" s="205">
        <v>194.5</v>
      </c>
      <c r="O12" s="206">
        <f>N12/3.4</f>
        <v>57.20588235294118</v>
      </c>
      <c r="P12" s="207">
        <f>RANK(O12,O$12:O$12,0)</f>
        <v>1</v>
      </c>
      <c r="Q12" s="205">
        <v>205.5</v>
      </c>
      <c r="R12" s="206">
        <f>Q12/3.4</f>
        <v>60.44117647058824</v>
      </c>
      <c r="S12" s="207">
        <f>RANK(R12,R$12:R$12,0)</f>
        <v>1</v>
      </c>
      <c r="T12" s="207"/>
      <c r="U12" s="207"/>
      <c r="V12" s="205">
        <f>K12+N12+Q12</f>
        <v>600.5</v>
      </c>
      <c r="W12" s="208"/>
      <c r="X12" s="206">
        <f>ROUND(SUM(L12,O12,R12)/3,3)-IF($T12=1,0.5,IF($T12=2,1.5,0))</f>
        <v>58.873</v>
      </c>
      <c r="Y12" s="209" t="s">
        <v>268</v>
      </c>
    </row>
    <row r="13" spans="1:25" s="165" customFormat="1" ht="27.75" customHeight="1">
      <c r="A13" s="222"/>
      <c r="B13" s="223"/>
      <c r="C13" s="224"/>
      <c r="D13" s="225"/>
      <c r="E13" s="226"/>
      <c r="F13" s="227"/>
      <c r="G13" s="228"/>
      <c r="H13" s="229"/>
      <c r="I13" s="230"/>
      <c r="J13" s="231"/>
      <c r="K13" s="232"/>
      <c r="L13" s="233"/>
      <c r="M13" s="234"/>
      <c r="N13" s="232"/>
      <c r="O13" s="233"/>
      <c r="P13" s="234"/>
      <c r="Q13" s="232"/>
      <c r="R13" s="233"/>
      <c r="S13" s="234"/>
      <c r="T13" s="234"/>
      <c r="U13" s="234"/>
      <c r="V13" s="232"/>
      <c r="W13" s="235"/>
      <c r="X13" s="233"/>
      <c r="Y13" s="236"/>
    </row>
    <row r="14" spans="1:25" ht="30" customHeight="1">
      <c r="A14" s="138"/>
      <c r="B14" s="138"/>
      <c r="C14" s="138" t="s">
        <v>243</v>
      </c>
      <c r="D14" s="138"/>
      <c r="E14" s="138"/>
      <c r="F14" s="138"/>
      <c r="G14" s="190"/>
      <c r="H14" s="138" t="s">
        <v>244</v>
      </c>
      <c r="I14" s="138"/>
      <c r="J14" s="192"/>
      <c r="K14" s="191"/>
      <c r="L14" s="192"/>
      <c r="M14" s="138"/>
      <c r="N14" s="193"/>
      <c r="O14" s="194"/>
      <c r="P14" s="138"/>
      <c r="Q14" s="193"/>
      <c r="R14" s="194"/>
      <c r="S14" s="138"/>
      <c r="T14" s="138"/>
      <c r="U14" s="138"/>
      <c r="V14" s="138"/>
      <c r="W14" s="138"/>
      <c r="X14" s="194"/>
      <c r="Y14"/>
    </row>
    <row r="15" spans="1:24" ht="15" customHeight="1">
      <c r="A15" s="138"/>
      <c r="B15" s="138"/>
      <c r="C15" s="138"/>
      <c r="D15" s="138"/>
      <c r="E15" s="138"/>
      <c r="F15" s="138"/>
      <c r="G15" s="190"/>
      <c r="H15" s="138"/>
      <c r="I15" s="138"/>
      <c r="J15" s="192"/>
      <c r="K15" s="191"/>
      <c r="L15" s="192"/>
      <c r="M15" s="138"/>
      <c r="N15" s="193"/>
      <c r="O15" s="194"/>
      <c r="P15" s="138"/>
      <c r="Q15" s="193"/>
      <c r="R15" s="194"/>
      <c r="S15" s="138"/>
      <c r="T15" s="138"/>
      <c r="U15" s="138"/>
      <c r="V15" s="138"/>
      <c r="W15" s="138"/>
      <c r="X15" s="194"/>
    </row>
    <row r="16" spans="1:24" ht="30" customHeight="1">
      <c r="A16" s="138"/>
      <c r="B16" s="138"/>
      <c r="C16" s="138" t="s">
        <v>245</v>
      </c>
      <c r="D16" s="138"/>
      <c r="E16" s="138"/>
      <c r="F16" s="138"/>
      <c r="G16" s="190"/>
      <c r="H16" s="138" t="s">
        <v>246</v>
      </c>
      <c r="I16" s="138"/>
      <c r="J16" s="192"/>
      <c r="K16" s="191"/>
      <c r="L16" s="195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0:12" ht="12.75">
      <c r="J17" s="192"/>
      <c r="K17" s="191"/>
      <c r="L17" s="192"/>
    </row>
    <row r="18" spans="10:12" ht="12.75">
      <c r="J18" s="192"/>
      <c r="K18" s="191"/>
      <c r="L18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Z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7" right="0.16" top="0.25" bottom="0.29" header="0.17" footer="0.18"/>
  <pageSetup fitToHeight="1" fitToWidth="1" horizontalDpi="300" verticalDpi="3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U20"/>
  <sheetViews>
    <sheetView view="pageBreakPreview" zoomScaleNormal="51" zoomScaleSheetLayoutView="100" zoomScalePageLayoutView="0" workbookViewId="0" topLeftCell="A2">
      <selection activeCell="F14" sqref="F14"/>
    </sheetView>
  </sheetViews>
  <sheetFormatPr defaultColWidth="11.57421875" defaultRowHeight="12.75"/>
  <cols>
    <col min="1" max="1" width="3.7109375" style="151" customWidth="1"/>
    <col min="2" max="2" width="0" style="151" hidden="1" customWidth="1"/>
    <col min="3" max="3" width="19.140625" style="151" customWidth="1"/>
    <col min="4" max="4" width="0" style="151" hidden="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" width="7.28125" style="151" customWidth="1"/>
    <col min="26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5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274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18.75" customHeight="1">
      <c r="A6" s="335" t="s">
        <v>275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5" ht="18.75" customHeight="1">
      <c r="A7" s="336" t="s">
        <v>273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IU7"/>
    </row>
    <row r="8" spans="1:11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</row>
    <row r="9" spans="1:27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Y9" s="162" t="s">
        <v>4</v>
      </c>
      <c r="AA9" s="156"/>
    </row>
    <row r="10" spans="1:25" s="165" customFormat="1" ht="19.5" customHeight="1">
      <c r="A10" s="340" t="s">
        <v>254</v>
      </c>
      <c r="B10" s="339" t="s">
        <v>7</v>
      </c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39" t="s">
        <v>263</v>
      </c>
      <c r="X10" s="341" t="s">
        <v>264</v>
      </c>
      <c r="Y10" s="342" t="s">
        <v>265</v>
      </c>
    </row>
    <row r="11" spans="1:25" s="165" customFormat="1" ht="39.75" customHeight="1">
      <c r="A11" s="347"/>
      <c r="B11" s="348"/>
      <c r="C11" s="346"/>
      <c r="D11" s="346"/>
      <c r="E11" s="347"/>
      <c r="F11" s="346"/>
      <c r="G11" s="349"/>
      <c r="H11" s="346"/>
      <c r="I11" s="346"/>
      <c r="J11" s="346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39"/>
      <c r="X11" s="341"/>
      <c r="Y11" s="342"/>
    </row>
    <row r="12" spans="1:25" s="165" customFormat="1" ht="39.75" customHeight="1">
      <c r="A12" s="169">
        <v>1</v>
      </c>
      <c r="B12" s="241"/>
      <c r="C12" s="242" t="s">
        <v>231</v>
      </c>
      <c r="D12" s="243"/>
      <c r="E12" s="63" t="s">
        <v>33</v>
      </c>
      <c r="F12" s="244" t="s">
        <v>276</v>
      </c>
      <c r="G12" s="245" t="s">
        <v>123</v>
      </c>
      <c r="H12" s="66" t="s">
        <v>124</v>
      </c>
      <c r="I12" s="69" t="s">
        <v>37</v>
      </c>
      <c r="J12" s="36" t="s">
        <v>125</v>
      </c>
      <c r="K12" s="246">
        <v>207.5</v>
      </c>
      <c r="L12" s="206">
        <f>K12/3.4</f>
        <v>61.029411764705884</v>
      </c>
      <c r="M12" s="207">
        <f>RANK(L12,L$12:L$14,0)</f>
        <v>1</v>
      </c>
      <c r="N12" s="205">
        <v>206</v>
      </c>
      <c r="O12" s="206">
        <f>N12/3.4</f>
        <v>60.58823529411765</v>
      </c>
      <c r="P12" s="207">
        <f>RANK(O12,O$12:O$14,0)</f>
        <v>1</v>
      </c>
      <c r="Q12" s="205">
        <v>207</v>
      </c>
      <c r="R12" s="206">
        <f>Q12/3.4</f>
        <v>60.88235294117647</v>
      </c>
      <c r="S12" s="207">
        <f>RANK(R12,R$12:R$14,0)</f>
        <v>2</v>
      </c>
      <c r="T12" s="207"/>
      <c r="U12" s="207"/>
      <c r="V12" s="205">
        <f>K12+N12+Q12</f>
        <v>620.5</v>
      </c>
      <c r="W12" s="208"/>
      <c r="X12" s="206">
        <f>ROUND(SUM(L12,O12,R12)/3,3)-IF($T12=1,0.5,IF($T12=2,1.5,0))</f>
        <v>60.833</v>
      </c>
      <c r="Y12" s="209" t="s">
        <v>268</v>
      </c>
    </row>
    <row r="13" spans="1:25" s="165" customFormat="1" ht="39.75" customHeight="1">
      <c r="A13" s="169">
        <v>2</v>
      </c>
      <c r="B13" s="241"/>
      <c r="C13" s="242" t="s">
        <v>154</v>
      </c>
      <c r="D13" s="243"/>
      <c r="E13" s="63">
        <v>2</v>
      </c>
      <c r="F13" s="110" t="s">
        <v>155</v>
      </c>
      <c r="G13" s="111" t="s">
        <v>156</v>
      </c>
      <c r="H13" s="112" t="s">
        <v>157</v>
      </c>
      <c r="I13" s="90" t="s">
        <v>158</v>
      </c>
      <c r="J13" s="113" t="s">
        <v>108</v>
      </c>
      <c r="K13" s="246">
        <v>205</v>
      </c>
      <c r="L13" s="206">
        <f>K13/3.4</f>
        <v>60.294117647058826</v>
      </c>
      <c r="M13" s="207">
        <f>RANK(L13,L$12:L$14,0)</f>
        <v>2</v>
      </c>
      <c r="N13" s="205">
        <v>199.5</v>
      </c>
      <c r="O13" s="206">
        <f>N13/3.4</f>
        <v>58.6764705882353</v>
      </c>
      <c r="P13" s="207">
        <f>RANK(O13,O$12:O$14,0)</f>
        <v>2</v>
      </c>
      <c r="Q13" s="205">
        <v>205</v>
      </c>
      <c r="R13" s="206">
        <f>Q13/3.4</f>
        <v>60.294117647058826</v>
      </c>
      <c r="S13" s="207">
        <f>RANK(R13,R$12:R$14,0)</f>
        <v>3</v>
      </c>
      <c r="T13" s="207"/>
      <c r="U13" s="207"/>
      <c r="V13" s="205">
        <f>K13+N13+Q13</f>
        <v>609.5</v>
      </c>
      <c r="W13" s="208"/>
      <c r="X13" s="206">
        <f>ROUND(SUM(L13,O13,R13)/3,3)-IF($T13=1,0.5,IF($T13=2,1.5,0))</f>
        <v>59.755</v>
      </c>
      <c r="Y13" s="209" t="s">
        <v>268</v>
      </c>
    </row>
    <row r="14" spans="1:25" s="165" customFormat="1" ht="39.75" customHeight="1">
      <c r="A14" s="169">
        <v>3</v>
      </c>
      <c r="B14" s="241"/>
      <c r="C14" s="242" t="s">
        <v>116</v>
      </c>
      <c r="D14" s="243" t="s">
        <v>117</v>
      </c>
      <c r="E14" s="63" t="s">
        <v>33</v>
      </c>
      <c r="F14" s="244" t="s">
        <v>276</v>
      </c>
      <c r="G14" s="245" t="s">
        <v>123</v>
      </c>
      <c r="H14" s="66" t="s">
        <v>124</v>
      </c>
      <c r="I14" s="69" t="s">
        <v>37</v>
      </c>
      <c r="J14" s="36" t="s">
        <v>125</v>
      </c>
      <c r="K14" s="246">
        <v>198.5</v>
      </c>
      <c r="L14" s="206">
        <f>K14/3.4</f>
        <v>58.38235294117647</v>
      </c>
      <c r="M14" s="207">
        <f>RANK(L14,L$12:L$14,0)</f>
        <v>3</v>
      </c>
      <c r="N14" s="205">
        <v>197</v>
      </c>
      <c r="O14" s="206">
        <f>N14/3.4</f>
        <v>57.94117647058824</v>
      </c>
      <c r="P14" s="207">
        <f>RANK(O14,O$12:O$14,0)</f>
        <v>3</v>
      </c>
      <c r="Q14" s="205">
        <v>210</v>
      </c>
      <c r="R14" s="206">
        <f>Q14/3.4</f>
        <v>61.76470588235294</v>
      </c>
      <c r="S14" s="207">
        <f>RANK(R14,R$12:R$14,0)</f>
        <v>1</v>
      </c>
      <c r="T14" s="207"/>
      <c r="U14" s="207"/>
      <c r="V14" s="205">
        <f>K14+N14+Q14</f>
        <v>605.5</v>
      </c>
      <c r="W14" s="208"/>
      <c r="X14" s="206">
        <f>ROUND(SUM(L14,O14,R14)/3,3)-IF($T14=1,0.5,IF($T14=2,1.5,0))</f>
        <v>59.363</v>
      </c>
      <c r="Y14" s="209" t="s">
        <v>268</v>
      </c>
    </row>
    <row r="15" spans="1:24" s="176" customFormat="1" ht="22.5" customHeight="1">
      <c r="A15" s="177"/>
      <c r="B15" s="247"/>
      <c r="C15" s="179"/>
      <c r="D15" s="180"/>
      <c r="E15" s="181"/>
      <c r="F15" s="182"/>
      <c r="G15" s="183"/>
      <c r="H15" s="184"/>
      <c r="I15" s="185"/>
      <c r="J15" s="184"/>
      <c r="K15" s="186"/>
      <c r="L15" s="187"/>
      <c r="M15" s="188"/>
      <c r="N15" s="186"/>
      <c r="O15" s="187"/>
      <c r="P15" s="188"/>
      <c r="Q15" s="186"/>
      <c r="R15" s="187"/>
      <c r="S15" s="188"/>
      <c r="T15" s="188"/>
      <c r="U15" s="188"/>
      <c r="V15" s="186"/>
      <c r="W15" s="189"/>
      <c r="X15" s="187"/>
    </row>
    <row r="16" spans="1:24" ht="30" customHeight="1">
      <c r="A16" s="138"/>
      <c r="B16" s="138"/>
      <c r="C16" s="138" t="s">
        <v>243</v>
      </c>
      <c r="D16" s="138"/>
      <c r="E16" s="138"/>
      <c r="F16" s="138"/>
      <c r="G16" s="190"/>
      <c r="H16" s="138" t="s">
        <v>244</v>
      </c>
      <c r="I16" s="138"/>
      <c r="J16" s="192"/>
      <c r="K16" s="191"/>
      <c r="L16" s="192"/>
      <c r="M16" s="138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:24" ht="15" customHeight="1">
      <c r="A17" s="138"/>
      <c r="B17" s="138"/>
      <c r="C17" s="138"/>
      <c r="D17" s="138"/>
      <c r="E17" s="138"/>
      <c r="F17" s="138"/>
      <c r="G17" s="190"/>
      <c r="H17" s="138"/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:24" ht="30" customHeight="1">
      <c r="A18" s="138"/>
      <c r="B18" s="138"/>
      <c r="C18" s="138" t="s">
        <v>245</v>
      </c>
      <c r="D18" s="138"/>
      <c r="E18" s="138"/>
      <c r="F18" s="138"/>
      <c r="G18" s="190"/>
      <c r="H18" s="138" t="s">
        <v>246</v>
      </c>
      <c r="I18" s="138"/>
      <c r="J18" s="192"/>
      <c r="K18" s="191"/>
      <c r="L18" s="195"/>
      <c r="N18" s="193"/>
      <c r="O18" s="194"/>
      <c r="P18" s="138"/>
      <c r="Q18" s="193"/>
      <c r="R18" s="194"/>
      <c r="S18" s="138"/>
      <c r="T18" s="138"/>
      <c r="U18" s="138"/>
      <c r="V18" s="138"/>
      <c r="W18" s="138"/>
      <c r="X18" s="194"/>
    </row>
    <row r="19" spans="10:12" ht="12.75">
      <c r="J19" s="192"/>
      <c r="K19" s="191"/>
      <c r="L19" s="192"/>
    </row>
    <row r="20" spans="10:12" ht="12.75">
      <c r="J20" s="192"/>
      <c r="K20" s="191"/>
      <c r="L20" s="192"/>
    </row>
  </sheetData>
  <sheetProtection selectLockedCells="1" selectUnlockedCells="1"/>
  <protectedRanges>
    <protectedRange sqref="J13" name="Диапазон1_3_1_1_3_11_1_1_3_1_3_1_1_1_1_4_2_2_2"/>
  </protectedRanges>
  <mergeCells count="26">
    <mergeCell ref="A2:Y2"/>
    <mergeCell ref="A3:Y3"/>
    <mergeCell ref="A4:Y4"/>
    <mergeCell ref="A5:Y5"/>
    <mergeCell ref="A6:Y6"/>
    <mergeCell ref="A7:Z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6" right="0.16" top="0.32" bottom="0.4" header="0.2" footer="0.29"/>
  <pageSetup fitToHeight="1" fitToWidth="1" horizontalDpi="300" verticalDpi="3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9"/>
  <sheetViews>
    <sheetView view="pageBreakPreview" zoomScaleNormal="51" zoomScaleSheetLayoutView="100" zoomScalePageLayoutView="0" workbookViewId="0" topLeftCell="A2">
      <selection activeCell="A11" sqref="A11:A13"/>
    </sheetView>
  </sheetViews>
  <sheetFormatPr defaultColWidth="9.140625" defaultRowHeight="12.75"/>
  <cols>
    <col min="1" max="1" width="3.7109375" style="151" customWidth="1"/>
    <col min="2" max="2" width="0" style="151" hidden="1" customWidth="1"/>
    <col min="3" max="3" width="11.421875" style="151" customWidth="1"/>
    <col min="4" max="4" width="19.140625" style="151" customWidth="1"/>
    <col min="5" max="5" width="0" style="151" hidden="1" customWidth="1"/>
    <col min="6" max="6" width="4.8515625" style="151" customWidth="1"/>
    <col min="7" max="7" width="30.421875" style="151" customWidth="1"/>
    <col min="8" max="8" width="8.57421875" style="238" customWidth="1"/>
    <col min="9" max="9" width="15.7109375" style="151" customWidth="1"/>
    <col min="10" max="10" width="0" style="151" hidden="1" customWidth="1"/>
    <col min="11" max="11" width="23.421875" style="151" customWidth="1"/>
    <col min="12" max="12" width="6.7109375" style="196" customWidth="1"/>
    <col min="13" max="13" width="9.8515625" style="197" customWidth="1"/>
    <col min="14" max="14" width="3.7109375" style="151" customWidth="1"/>
    <col min="15" max="15" width="6.8515625" style="196" customWidth="1"/>
    <col min="16" max="16" width="9.8515625" style="197" customWidth="1"/>
    <col min="17" max="17" width="3.7109375" style="151" customWidth="1"/>
    <col min="18" max="18" width="6.8515625" style="196" customWidth="1"/>
    <col min="19" max="19" width="9.57421875" style="197" customWidth="1"/>
    <col min="20" max="20" width="3.7109375" style="151" customWidth="1"/>
    <col min="21" max="22" width="4.8515625" style="151" customWidth="1"/>
    <col min="23" max="23" width="6.7109375" style="151" customWidth="1"/>
    <col min="24" max="24" width="0" style="151" hidden="1" customWidth="1"/>
    <col min="25" max="25" width="9.7109375" style="197" customWidth="1"/>
    <col min="26" max="16384" width="9.140625" style="151" customWidth="1"/>
  </cols>
  <sheetData>
    <row r="1" spans="1:25" s="148" customFormat="1" ht="7.5" customHeight="1" hidden="1">
      <c r="A1" s="143"/>
      <c r="B1" s="143"/>
      <c r="C1" s="143"/>
      <c r="D1" s="143"/>
      <c r="E1" s="143"/>
      <c r="F1" s="143"/>
      <c r="G1" s="143"/>
      <c r="H1" s="210"/>
      <c r="I1" s="143"/>
      <c r="J1" s="143"/>
      <c r="K1" s="143"/>
      <c r="L1" s="144"/>
      <c r="M1" s="145"/>
      <c r="N1" s="146"/>
      <c r="O1" s="147"/>
      <c r="P1" s="145"/>
      <c r="Q1" s="146"/>
      <c r="R1" s="147"/>
      <c r="S1" s="145"/>
      <c r="T1" s="146"/>
      <c r="Y1" s="149"/>
    </row>
    <row r="2" spans="1:25" s="161" customFormat="1" ht="44.25" customHeight="1">
      <c r="A2" s="332" t="s">
        <v>277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278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6" ht="18.75" customHeight="1">
      <c r="A6" s="336" t="s">
        <v>279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248"/>
    </row>
    <row r="7" spans="1:12" s="150" customFormat="1" ht="15" customHeight="1">
      <c r="A7" s="152"/>
      <c r="B7" s="153"/>
      <c r="C7" s="153"/>
      <c r="D7" s="153"/>
      <c r="E7" s="153"/>
      <c r="F7" s="153"/>
      <c r="G7" s="154"/>
      <c r="H7" s="154"/>
      <c r="I7" s="337"/>
      <c r="J7" s="337"/>
      <c r="K7" s="337"/>
      <c r="L7" s="155"/>
    </row>
    <row r="8" spans="1:28" s="161" customFormat="1" ht="12.75">
      <c r="A8" s="156" t="s">
        <v>3</v>
      </c>
      <c r="B8" s="213"/>
      <c r="C8" s="157"/>
      <c r="D8" s="157"/>
      <c r="E8" s="157"/>
      <c r="F8" s="157"/>
      <c r="G8" s="157"/>
      <c r="H8" s="158"/>
      <c r="I8" s="157"/>
      <c r="J8" s="157"/>
      <c r="K8" s="159"/>
      <c r="L8" s="160"/>
      <c r="W8" s="156"/>
      <c r="Y8" s="162" t="s">
        <v>4</v>
      </c>
      <c r="AB8" s="156"/>
    </row>
    <row r="9" spans="1:25" s="165" customFormat="1" ht="19.5" customHeight="1">
      <c r="A9" s="340" t="s">
        <v>254</v>
      </c>
      <c r="B9" s="339" t="s">
        <v>7</v>
      </c>
      <c r="C9" s="339" t="s">
        <v>280</v>
      </c>
      <c r="D9" s="343" t="s">
        <v>255</v>
      </c>
      <c r="E9" s="343" t="s">
        <v>9</v>
      </c>
      <c r="F9" s="340" t="s">
        <v>10</v>
      </c>
      <c r="G9" s="343" t="s">
        <v>256</v>
      </c>
      <c r="H9" s="345" t="s">
        <v>9</v>
      </c>
      <c r="I9" s="343" t="s">
        <v>12</v>
      </c>
      <c r="J9" s="343"/>
      <c r="K9" s="343" t="s">
        <v>14</v>
      </c>
      <c r="L9" s="344" t="s">
        <v>257</v>
      </c>
      <c r="M9" s="344"/>
      <c r="N9" s="344"/>
      <c r="O9" s="344" t="s">
        <v>258</v>
      </c>
      <c r="P9" s="344"/>
      <c r="Q9" s="344"/>
      <c r="R9" s="344" t="s">
        <v>259</v>
      </c>
      <c r="S9" s="344"/>
      <c r="T9" s="344"/>
      <c r="U9" s="338" t="s">
        <v>260</v>
      </c>
      <c r="V9" s="339" t="s">
        <v>261</v>
      </c>
      <c r="W9" s="340" t="s">
        <v>262</v>
      </c>
      <c r="X9" s="339" t="s">
        <v>263</v>
      </c>
      <c r="Y9" s="341" t="s">
        <v>264</v>
      </c>
    </row>
    <row r="10" spans="1:25" s="165" customFormat="1" ht="39.75" customHeight="1">
      <c r="A10" s="347"/>
      <c r="B10" s="348"/>
      <c r="C10" s="348"/>
      <c r="D10" s="346"/>
      <c r="E10" s="346"/>
      <c r="F10" s="347"/>
      <c r="G10" s="346"/>
      <c r="H10" s="349"/>
      <c r="I10" s="346"/>
      <c r="J10" s="346"/>
      <c r="K10" s="346"/>
      <c r="L10" s="249" t="s">
        <v>266</v>
      </c>
      <c r="M10" s="250" t="s">
        <v>267</v>
      </c>
      <c r="N10" s="251" t="s">
        <v>254</v>
      </c>
      <c r="O10" s="249" t="s">
        <v>266</v>
      </c>
      <c r="P10" s="250" t="s">
        <v>267</v>
      </c>
      <c r="Q10" s="251" t="s">
        <v>254</v>
      </c>
      <c r="R10" s="249" t="s">
        <v>266</v>
      </c>
      <c r="S10" s="250" t="s">
        <v>267</v>
      </c>
      <c r="T10" s="251" t="s">
        <v>254</v>
      </c>
      <c r="U10" s="351"/>
      <c r="V10" s="348"/>
      <c r="W10" s="347"/>
      <c r="X10" s="348"/>
      <c r="Y10" s="350"/>
    </row>
    <row r="11" spans="1:25" s="165" customFormat="1" ht="39.75" customHeight="1">
      <c r="A11" s="252">
        <v>1</v>
      </c>
      <c r="B11" s="163"/>
      <c r="C11" s="253" t="s">
        <v>281</v>
      </c>
      <c r="D11" s="40" t="s">
        <v>40</v>
      </c>
      <c r="E11" s="82"/>
      <c r="F11" s="39">
        <v>2</v>
      </c>
      <c r="G11" s="40" t="s">
        <v>42</v>
      </c>
      <c r="H11" s="41" t="s">
        <v>43</v>
      </c>
      <c r="I11" s="39" t="s">
        <v>44</v>
      </c>
      <c r="J11" s="42" t="s">
        <v>37</v>
      </c>
      <c r="K11" s="39" t="s">
        <v>45</v>
      </c>
      <c r="L11" s="205">
        <v>148</v>
      </c>
      <c r="M11" s="172">
        <f>L11/2.3</f>
        <v>64.34782608695653</v>
      </c>
      <c r="N11" s="173">
        <f>RANK(M11,M$11:M$13,0)</f>
        <v>1</v>
      </c>
      <c r="O11" s="205">
        <v>150.5</v>
      </c>
      <c r="P11" s="172">
        <f>O11/2.3</f>
        <v>65.43478260869566</v>
      </c>
      <c r="Q11" s="173">
        <f>RANK(P11,P$11:P$13,0)</f>
        <v>1</v>
      </c>
      <c r="R11" s="205">
        <v>146</v>
      </c>
      <c r="S11" s="172">
        <f>R11/2.3</f>
        <v>63.478260869565226</v>
      </c>
      <c r="T11" s="173">
        <f>RANK(S11,S$11:S$13,0)</f>
        <v>1</v>
      </c>
      <c r="U11" s="163"/>
      <c r="V11" s="163"/>
      <c r="W11" s="171">
        <f>L11+O11+R11</f>
        <v>444.5</v>
      </c>
      <c r="X11" s="163"/>
      <c r="Y11" s="172">
        <f>ROUND(SUM(M11,P11,S11)/3,3)-IF($U11=1,0.5,IF($U11=2,1.5,0))</f>
        <v>64.42</v>
      </c>
    </row>
    <row r="12" spans="1:25" s="165" customFormat="1" ht="39.75" customHeight="1">
      <c r="A12" s="252">
        <v>2</v>
      </c>
      <c r="B12" s="241"/>
      <c r="C12" s="220" t="s">
        <v>282</v>
      </c>
      <c r="D12" s="242" t="s">
        <v>103</v>
      </c>
      <c r="E12" s="62"/>
      <c r="F12" s="88" t="s">
        <v>33</v>
      </c>
      <c r="G12" s="89" t="s">
        <v>104</v>
      </c>
      <c r="H12" s="90" t="s">
        <v>105</v>
      </c>
      <c r="I12" s="91" t="s">
        <v>106</v>
      </c>
      <c r="J12" s="92" t="s">
        <v>107</v>
      </c>
      <c r="K12" s="93" t="s">
        <v>283</v>
      </c>
      <c r="L12" s="205">
        <v>161</v>
      </c>
      <c r="M12" s="172">
        <f>L12/2.6</f>
        <v>61.92307692307692</v>
      </c>
      <c r="N12" s="173">
        <f>RANK(M12,M$11:M$13,0)</f>
        <v>2</v>
      </c>
      <c r="O12" s="205">
        <v>161</v>
      </c>
      <c r="P12" s="172">
        <f>O12/2.6</f>
        <v>61.92307692307692</v>
      </c>
      <c r="Q12" s="173">
        <f>RANK(P12,P$11:P$13,0)</f>
        <v>2</v>
      </c>
      <c r="R12" s="205">
        <v>158.5</v>
      </c>
      <c r="S12" s="172">
        <f>R12/2.6</f>
        <v>60.96153846153846</v>
      </c>
      <c r="T12" s="173">
        <f>RANK(S12,S$11:S$13,0)</f>
        <v>3</v>
      </c>
      <c r="U12" s="173"/>
      <c r="V12" s="173"/>
      <c r="W12" s="171">
        <f>L12+O12+R12</f>
        <v>480.5</v>
      </c>
      <c r="X12" s="174"/>
      <c r="Y12" s="172">
        <f>ROUND(SUM(M12,P12,S12)/3,3)-IF($U12=1,0.5,IF($U12=2,1.5,0))</f>
        <v>61.603</v>
      </c>
    </row>
    <row r="13" spans="1:25" s="165" customFormat="1" ht="39.75" customHeight="1">
      <c r="A13" s="252">
        <v>3</v>
      </c>
      <c r="B13" s="163"/>
      <c r="C13" s="220" t="s">
        <v>284</v>
      </c>
      <c r="D13" s="70" t="s">
        <v>81</v>
      </c>
      <c r="E13" s="71"/>
      <c r="F13" s="59" t="s">
        <v>33</v>
      </c>
      <c r="G13" s="68" t="s">
        <v>73</v>
      </c>
      <c r="H13" s="60" t="s">
        <v>74</v>
      </c>
      <c r="I13" s="66" t="s">
        <v>75</v>
      </c>
      <c r="J13" s="74" t="s">
        <v>37</v>
      </c>
      <c r="K13" s="69" t="s">
        <v>234</v>
      </c>
      <c r="L13" s="205">
        <v>231.5</v>
      </c>
      <c r="M13" s="172">
        <f>L13/3.8</f>
        <v>60.92105263157895</v>
      </c>
      <c r="N13" s="173">
        <f>RANK(M13,M$11:M$13,0)</f>
        <v>3</v>
      </c>
      <c r="O13" s="205">
        <v>227.5</v>
      </c>
      <c r="P13" s="172">
        <f>O13/3.8</f>
        <v>59.86842105263158</v>
      </c>
      <c r="Q13" s="173">
        <f>RANK(P13,P$11:P$13,0)</f>
        <v>3</v>
      </c>
      <c r="R13" s="205">
        <v>235.5</v>
      </c>
      <c r="S13" s="172">
        <f>R13/3.8</f>
        <v>61.97368421052632</v>
      </c>
      <c r="T13" s="173">
        <f>RANK(S13,S$11:S$13,0)</f>
        <v>2</v>
      </c>
      <c r="U13" s="163"/>
      <c r="V13" s="163"/>
      <c r="W13" s="171">
        <f>L13+O13+R13</f>
        <v>694.5</v>
      </c>
      <c r="X13" s="163"/>
      <c r="Y13" s="172">
        <f>ROUND(SUM(M13,P13,S13)/3,3)-IF($U13=1,0.5,IF($U13=2,1.5,0))</f>
        <v>60.921</v>
      </c>
    </row>
    <row r="14" spans="1:25" s="176" customFormat="1" ht="22.5" customHeight="1">
      <c r="A14" s="177"/>
      <c r="B14" s="247"/>
      <c r="C14" s="178"/>
      <c r="D14" s="179"/>
      <c r="E14" s="180"/>
      <c r="F14" s="181"/>
      <c r="G14" s="182"/>
      <c r="H14" s="183"/>
      <c r="I14" s="184"/>
      <c r="J14" s="185"/>
      <c r="K14" s="184"/>
      <c r="L14" s="186"/>
      <c r="M14" s="187"/>
      <c r="N14" s="188"/>
      <c r="O14" s="186"/>
      <c r="P14" s="187"/>
      <c r="Q14" s="188"/>
      <c r="R14" s="186"/>
      <c r="S14" s="187"/>
      <c r="T14" s="188"/>
      <c r="U14" s="188"/>
      <c r="V14" s="188"/>
      <c r="W14" s="186"/>
      <c r="X14" s="189"/>
      <c r="Y14" s="187"/>
    </row>
    <row r="15" spans="1:25" ht="30" customHeight="1">
      <c r="A15" s="138"/>
      <c r="B15" s="138"/>
      <c r="C15" s="138"/>
      <c r="D15" s="138" t="s">
        <v>243</v>
      </c>
      <c r="E15" s="138"/>
      <c r="F15" s="138"/>
      <c r="G15" s="138"/>
      <c r="H15" s="190"/>
      <c r="K15" s="138" t="s">
        <v>244</v>
      </c>
      <c r="L15" s="138"/>
      <c r="M15" s="192"/>
      <c r="N15" s="138"/>
      <c r="O15" s="193"/>
      <c r="P15" s="194"/>
      <c r="Q15" s="138"/>
      <c r="R15" s="193"/>
      <c r="S15" s="194"/>
      <c r="T15" s="138"/>
      <c r="U15" s="138"/>
      <c r="V15" s="138"/>
      <c r="W15" s="138"/>
      <c r="X15" s="138"/>
      <c r="Y15" s="194"/>
    </row>
    <row r="16" spans="1:25" ht="15" customHeight="1">
      <c r="A16" s="138"/>
      <c r="B16" s="138"/>
      <c r="C16" s="138"/>
      <c r="D16" s="138"/>
      <c r="E16" s="138"/>
      <c r="F16" s="138"/>
      <c r="G16" s="138"/>
      <c r="H16" s="190"/>
      <c r="K16" s="138"/>
      <c r="L16" s="138"/>
      <c r="M16" s="192"/>
      <c r="N16" s="138"/>
      <c r="O16" s="193"/>
      <c r="P16" s="194"/>
      <c r="Q16" s="138"/>
      <c r="R16" s="193"/>
      <c r="S16" s="194"/>
      <c r="T16" s="138"/>
      <c r="U16" s="138"/>
      <c r="V16" s="138"/>
      <c r="W16" s="138"/>
      <c r="X16" s="138"/>
      <c r="Y16" s="194"/>
    </row>
    <row r="17" spans="1:25" ht="30" customHeight="1">
      <c r="A17" s="138"/>
      <c r="B17" s="138"/>
      <c r="C17" s="138"/>
      <c r="D17" s="138" t="s">
        <v>245</v>
      </c>
      <c r="E17" s="138"/>
      <c r="F17" s="138"/>
      <c r="G17" s="138"/>
      <c r="H17" s="190"/>
      <c r="K17" s="138" t="s">
        <v>246</v>
      </c>
      <c r="L17" s="138"/>
      <c r="M17" s="192"/>
      <c r="O17" s="193"/>
      <c r="P17" s="194"/>
      <c r="Q17" s="138"/>
      <c r="R17" s="193"/>
      <c r="S17" s="194"/>
      <c r="T17" s="138"/>
      <c r="U17" s="138"/>
      <c r="V17" s="138"/>
      <c r="W17" s="138"/>
      <c r="X17" s="138"/>
      <c r="Y17" s="194"/>
    </row>
    <row r="18" spans="11:13" ht="12.75">
      <c r="K18" s="192"/>
      <c r="L18" s="191"/>
      <c r="M18" s="192"/>
    </row>
    <row r="19" spans="11:13" ht="12.75">
      <c r="K19" s="192"/>
      <c r="L19" s="191"/>
      <c r="M19" s="192"/>
    </row>
  </sheetData>
  <sheetProtection selectLockedCells="1" selectUnlockedCells="1"/>
  <mergeCells count="25">
    <mergeCell ref="A2:Y2"/>
    <mergeCell ref="A3:Y3"/>
    <mergeCell ref="A4:Y4"/>
    <mergeCell ref="A5:Y5"/>
    <mergeCell ref="A6:Y6"/>
    <mergeCell ref="I7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Y9:Y10"/>
    <mergeCell ref="O9:Q9"/>
    <mergeCell ref="R9:T9"/>
    <mergeCell ref="U9:U10"/>
    <mergeCell ref="V9:V10"/>
    <mergeCell ref="W9:W10"/>
    <mergeCell ref="X9:X10"/>
  </mergeCells>
  <printOptions/>
  <pageMargins left="0.12" right="0.16" top="0.27" bottom="0.7875" header="0.15" footer="0.5118055555555555"/>
  <pageSetup fitToHeight="1" fitToWidth="1" horizontalDpi="300" verticalDpi="3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1"/>
  <sheetViews>
    <sheetView view="pageBreakPreview" zoomScaleSheetLayoutView="100" zoomScalePageLayoutView="0" workbookViewId="0" topLeftCell="A2">
      <selection activeCell="H25" sqref="H25"/>
    </sheetView>
  </sheetViews>
  <sheetFormatPr defaultColWidth="11.57421875" defaultRowHeight="12.75"/>
  <cols>
    <col min="1" max="1" width="4.8515625" style="151" customWidth="1"/>
    <col min="2" max="2" width="4.8515625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4.28125" style="151" customWidth="1"/>
    <col min="7" max="7" width="8.57421875" style="238" customWidth="1"/>
    <col min="8" max="8" width="20.57421875" style="151" customWidth="1"/>
    <col min="9" max="9" width="17.00390625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7.421875" style="265" hidden="1" customWidth="1"/>
    <col min="24" max="24" width="9.7109375" style="197" customWidth="1"/>
    <col min="25" max="25" width="7.00390625" style="151" customWidth="1"/>
    <col min="26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W1" s="254"/>
      <c r="X1" s="149"/>
    </row>
    <row r="2" spans="1:25" s="161" customFormat="1" ht="44.25" customHeight="1">
      <c r="A2" s="332" t="s">
        <v>249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24.75" customHeight="1">
      <c r="A6" s="335" t="s">
        <v>286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" ht="14.2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23" s="150" customFormat="1" ht="10.5" customHeight="1">
      <c r="A8" s="152"/>
      <c r="B8" s="152"/>
      <c r="C8" s="153"/>
      <c r="D8" s="153"/>
      <c r="E8" s="153"/>
      <c r="F8" s="154"/>
      <c r="G8" s="154"/>
      <c r="H8" s="337"/>
      <c r="I8" s="337"/>
      <c r="J8" s="337"/>
      <c r="K8" s="155"/>
      <c r="W8" s="255"/>
    </row>
    <row r="9" spans="1:27" s="161" customFormat="1" ht="12.75">
      <c r="A9" s="156" t="s">
        <v>3</v>
      </c>
      <c r="B9" s="156"/>
      <c r="C9" s="157"/>
      <c r="D9" s="157"/>
      <c r="E9" s="157"/>
      <c r="F9" s="157"/>
      <c r="G9" s="158"/>
      <c r="H9" s="157"/>
      <c r="I9" s="157"/>
      <c r="J9" s="159"/>
      <c r="K9" s="160"/>
      <c r="V9" s="156"/>
      <c r="W9" s="256"/>
      <c r="Y9" s="162" t="s">
        <v>4</v>
      </c>
      <c r="AA9" s="156"/>
    </row>
    <row r="10" spans="1:25" s="165" customFormat="1" ht="19.5" customHeight="1">
      <c r="A10" s="327" t="s">
        <v>254</v>
      </c>
      <c r="B10" s="327" t="s">
        <v>7</v>
      </c>
      <c r="C10" s="330" t="s">
        <v>255</v>
      </c>
      <c r="D10" s="330" t="s">
        <v>9</v>
      </c>
      <c r="E10" s="327" t="s">
        <v>10</v>
      </c>
      <c r="F10" s="330" t="s">
        <v>256</v>
      </c>
      <c r="G10" s="353" t="s">
        <v>9</v>
      </c>
      <c r="H10" s="330" t="s">
        <v>12</v>
      </c>
      <c r="I10" s="330"/>
      <c r="J10" s="330" t="s">
        <v>14</v>
      </c>
      <c r="K10" s="331" t="s">
        <v>257</v>
      </c>
      <c r="L10" s="331"/>
      <c r="M10" s="331"/>
      <c r="N10" s="331" t="s">
        <v>258</v>
      </c>
      <c r="O10" s="331"/>
      <c r="P10" s="331"/>
      <c r="Q10" s="331" t="s">
        <v>259</v>
      </c>
      <c r="R10" s="331"/>
      <c r="S10" s="331"/>
      <c r="T10" s="326" t="s">
        <v>260</v>
      </c>
      <c r="U10" s="326" t="s">
        <v>261</v>
      </c>
      <c r="V10" s="327" t="s">
        <v>262</v>
      </c>
      <c r="W10" s="352" t="s">
        <v>263</v>
      </c>
      <c r="X10" s="328" t="s">
        <v>264</v>
      </c>
      <c r="Y10" s="329" t="s">
        <v>265</v>
      </c>
    </row>
    <row r="11" spans="1:25" s="165" customFormat="1" ht="39.75" customHeight="1">
      <c r="A11" s="327"/>
      <c r="B11" s="327"/>
      <c r="C11" s="330"/>
      <c r="D11" s="330"/>
      <c r="E11" s="327"/>
      <c r="F11" s="330"/>
      <c r="G11" s="353"/>
      <c r="H11" s="330"/>
      <c r="I11" s="330"/>
      <c r="J11" s="330"/>
      <c r="K11" s="166" t="s">
        <v>266</v>
      </c>
      <c r="L11" s="167" t="s">
        <v>267</v>
      </c>
      <c r="M11" s="168" t="s">
        <v>254</v>
      </c>
      <c r="N11" s="166" t="s">
        <v>266</v>
      </c>
      <c r="O11" s="167" t="s">
        <v>267</v>
      </c>
      <c r="P11" s="168" t="s">
        <v>254</v>
      </c>
      <c r="Q11" s="166" t="s">
        <v>266</v>
      </c>
      <c r="R11" s="167" t="s">
        <v>267</v>
      </c>
      <c r="S11" s="168" t="s">
        <v>254</v>
      </c>
      <c r="T11" s="326"/>
      <c r="U11" s="326"/>
      <c r="V11" s="327"/>
      <c r="W11" s="352"/>
      <c r="X11" s="328"/>
      <c r="Y11" s="329"/>
    </row>
    <row r="12" spans="1:25" s="165" customFormat="1" ht="36.75" customHeight="1">
      <c r="A12" s="169">
        <v>1</v>
      </c>
      <c r="B12" s="257"/>
      <c r="C12" s="258" t="s">
        <v>87</v>
      </c>
      <c r="D12" s="79" t="s">
        <v>88</v>
      </c>
      <c r="E12" s="80" t="s">
        <v>19</v>
      </c>
      <c r="F12" s="81" t="s">
        <v>89</v>
      </c>
      <c r="G12" s="41" t="s">
        <v>90</v>
      </c>
      <c r="H12" s="39" t="s">
        <v>91</v>
      </c>
      <c r="I12" s="57" t="s">
        <v>92</v>
      </c>
      <c r="J12" s="58" t="s">
        <v>93</v>
      </c>
      <c r="K12" s="171">
        <v>197.5</v>
      </c>
      <c r="L12" s="172">
        <f>K12/3</f>
        <v>65.83333333333333</v>
      </c>
      <c r="M12" s="173">
        <f>RANK(L12,L$12:L$15,0)</f>
        <v>1</v>
      </c>
      <c r="N12" s="171">
        <v>198.5</v>
      </c>
      <c r="O12" s="172">
        <f>N12/3</f>
        <v>66.16666666666667</v>
      </c>
      <c r="P12" s="173">
        <f>RANK(O12,O$12:O$15,0)</f>
        <v>1</v>
      </c>
      <c r="Q12" s="171">
        <v>196</v>
      </c>
      <c r="R12" s="172">
        <f>Q12/3</f>
        <v>65.33333333333333</v>
      </c>
      <c r="S12" s="173">
        <f>RANK(R12,R$12:R$15,0)</f>
        <v>1</v>
      </c>
      <c r="T12" s="173"/>
      <c r="U12" s="173"/>
      <c r="V12" s="171">
        <f>K12+N12+Q12</f>
        <v>592</v>
      </c>
      <c r="W12" s="171"/>
      <c r="X12" s="172">
        <f>ROUND(SUM(L12,O12,R12)/3,3)-IF($T12=1,0.5,IF($T12=2,1.5,0))</f>
        <v>65.778</v>
      </c>
      <c r="Y12" s="259" t="s">
        <v>19</v>
      </c>
    </row>
    <row r="13" spans="1:25" s="165" customFormat="1" ht="36.75" customHeight="1">
      <c r="A13" s="169">
        <v>2</v>
      </c>
      <c r="B13" s="257"/>
      <c r="C13" s="221" t="s">
        <v>196</v>
      </c>
      <c r="D13" s="44" t="s">
        <v>197</v>
      </c>
      <c r="E13" s="45" t="s">
        <v>19</v>
      </c>
      <c r="F13" s="260" t="s">
        <v>198</v>
      </c>
      <c r="G13" s="119" t="s">
        <v>199</v>
      </c>
      <c r="H13" s="120" t="s">
        <v>200</v>
      </c>
      <c r="I13" s="120" t="s">
        <v>201</v>
      </c>
      <c r="J13" s="50" t="s">
        <v>45</v>
      </c>
      <c r="K13" s="171">
        <v>183.5</v>
      </c>
      <c r="L13" s="172">
        <f>K13/3</f>
        <v>61.166666666666664</v>
      </c>
      <c r="M13" s="173">
        <f>RANK(L13,L$12:L$15,0)</f>
        <v>2</v>
      </c>
      <c r="N13" s="171">
        <v>182.5</v>
      </c>
      <c r="O13" s="172">
        <f>N13/3</f>
        <v>60.833333333333336</v>
      </c>
      <c r="P13" s="173">
        <f>RANK(O13,O$12:O$15,0)</f>
        <v>2</v>
      </c>
      <c r="Q13" s="171">
        <v>187.5</v>
      </c>
      <c r="R13" s="172">
        <f>Q13/3</f>
        <v>62.5</v>
      </c>
      <c r="S13" s="173">
        <f>RANK(R13,R$12:R$15,0)</f>
        <v>2</v>
      </c>
      <c r="T13" s="173">
        <v>1</v>
      </c>
      <c r="U13" s="173"/>
      <c r="V13" s="171">
        <f>K13+N13+Q13</f>
        <v>553.5</v>
      </c>
      <c r="W13" s="171"/>
      <c r="X13" s="172">
        <f>ROUND(SUM(L13,O13,R13)/3,3)-IF($T13=1,0.5,IF($T13=2,1.5,0))</f>
        <v>61</v>
      </c>
      <c r="Y13" s="259" t="s">
        <v>288</v>
      </c>
    </row>
    <row r="14" spans="1:25" s="165" customFormat="1" ht="36.75" customHeight="1">
      <c r="A14" s="169">
        <v>3</v>
      </c>
      <c r="B14" s="257"/>
      <c r="C14" s="261" t="s">
        <v>289</v>
      </c>
      <c r="D14" s="122"/>
      <c r="E14" s="67" t="s">
        <v>33</v>
      </c>
      <c r="F14" s="261" t="s">
        <v>290</v>
      </c>
      <c r="G14" s="262" t="s">
        <v>209</v>
      </c>
      <c r="H14" s="126" t="s">
        <v>291</v>
      </c>
      <c r="I14" s="126" t="s">
        <v>69</v>
      </c>
      <c r="J14" s="39" t="s">
        <v>234</v>
      </c>
      <c r="K14" s="171">
        <v>182.5</v>
      </c>
      <c r="L14" s="172">
        <f>K14/3</f>
        <v>60.833333333333336</v>
      </c>
      <c r="M14" s="173">
        <f>RANK(L14,L$12:L$15,0)</f>
        <v>3</v>
      </c>
      <c r="N14" s="171">
        <v>173.5</v>
      </c>
      <c r="O14" s="172">
        <f>N14/3</f>
        <v>57.833333333333336</v>
      </c>
      <c r="P14" s="173">
        <f>RANK(O14,O$12:O$15,0)</f>
        <v>4</v>
      </c>
      <c r="Q14" s="171">
        <v>180.5</v>
      </c>
      <c r="R14" s="172">
        <f>Q14/3</f>
        <v>60.166666666666664</v>
      </c>
      <c r="S14" s="173">
        <f>RANK(R14,R$12:R$15,0)</f>
        <v>3</v>
      </c>
      <c r="T14" s="173">
        <v>1</v>
      </c>
      <c r="U14" s="173">
        <v>1</v>
      </c>
      <c r="V14" s="171">
        <f>K14+N14+Q14</f>
        <v>536.5</v>
      </c>
      <c r="W14" s="171"/>
      <c r="X14" s="172">
        <f>ROUND(SUM(L14,O14,R14)/3,3)-IF($T14=1,0.5,IF($T14=2,1.5,0))</f>
        <v>59.111</v>
      </c>
      <c r="Y14" s="259" t="s">
        <v>292</v>
      </c>
    </row>
    <row r="15" spans="1:25" s="165" customFormat="1" ht="36.75" customHeight="1">
      <c r="A15" s="169">
        <v>4</v>
      </c>
      <c r="B15" s="257"/>
      <c r="C15" s="40" t="s">
        <v>141</v>
      </c>
      <c r="D15" s="82"/>
      <c r="E15" s="39" t="s">
        <v>33</v>
      </c>
      <c r="F15" s="108" t="s">
        <v>142</v>
      </c>
      <c r="G15" s="109" t="s">
        <v>143</v>
      </c>
      <c r="H15" s="48" t="s">
        <v>144</v>
      </c>
      <c r="I15" s="77" t="s">
        <v>37</v>
      </c>
      <c r="J15" s="47" t="s">
        <v>145</v>
      </c>
      <c r="K15" s="171">
        <v>171.5</v>
      </c>
      <c r="L15" s="172">
        <f>K15/3</f>
        <v>57.166666666666664</v>
      </c>
      <c r="M15" s="173">
        <f>RANK(L15,L$12:L$15,0)</f>
        <v>4</v>
      </c>
      <c r="N15" s="171">
        <v>174.5</v>
      </c>
      <c r="O15" s="172">
        <f>N15/3</f>
        <v>58.166666666666664</v>
      </c>
      <c r="P15" s="173">
        <f>RANK(O15,O$12:O$15,0)</f>
        <v>3</v>
      </c>
      <c r="Q15" s="171">
        <v>172</v>
      </c>
      <c r="R15" s="172">
        <f>Q15/3</f>
        <v>57.333333333333336</v>
      </c>
      <c r="S15" s="173">
        <f>RANK(R15,R$12:R$15,0)</f>
        <v>4</v>
      </c>
      <c r="T15" s="173"/>
      <c r="U15" s="173"/>
      <c r="V15" s="171">
        <f>K15+N15+Q15</f>
        <v>518</v>
      </c>
      <c r="W15" s="171"/>
      <c r="X15" s="172">
        <f>ROUND(SUM(L15,O15,R15)/3,3)-IF($T15=1,0.5,IF($T15=2,1.5,0))</f>
        <v>57.556</v>
      </c>
      <c r="Y15" s="263" t="s">
        <v>268</v>
      </c>
    </row>
    <row r="16" spans="1:24" s="176" customFormat="1" ht="22.5" customHeight="1">
      <c r="A16" s="177"/>
      <c r="B16" s="177"/>
      <c r="C16" s="179"/>
      <c r="D16" s="180"/>
      <c r="E16" s="181"/>
      <c r="K16" s="186"/>
      <c r="L16" s="187"/>
      <c r="M16" s="188"/>
      <c r="N16" s="186"/>
      <c r="O16" s="187"/>
      <c r="P16" s="188"/>
      <c r="Q16" s="186"/>
      <c r="R16" s="187"/>
      <c r="S16" s="188"/>
      <c r="T16" s="188"/>
      <c r="U16" s="188"/>
      <c r="V16" s="186"/>
      <c r="W16" s="186"/>
      <c r="X16" s="187"/>
    </row>
    <row r="17" spans="1:24" ht="30" customHeight="1">
      <c r="A17" s="138"/>
      <c r="B17" s="138"/>
      <c r="C17" s="138" t="s">
        <v>243</v>
      </c>
      <c r="D17" s="138"/>
      <c r="E17" s="138"/>
      <c r="F17" s="138"/>
      <c r="G17" s="190"/>
      <c r="H17" s="138" t="s">
        <v>244</v>
      </c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264"/>
      <c r="X17" s="194"/>
    </row>
    <row r="18" spans="1:24" ht="15" customHeight="1">
      <c r="A18" s="138"/>
      <c r="B18" s="138"/>
      <c r="C18" s="138"/>
      <c r="D18" s="138"/>
      <c r="E18" s="138"/>
      <c r="F18" s="138"/>
      <c r="G18" s="190"/>
      <c r="H18" s="138"/>
      <c r="I18" s="138"/>
      <c r="J18" s="192"/>
      <c r="K18" s="191"/>
      <c r="L18" s="192"/>
      <c r="M18" s="138"/>
      <c r="N18" s="193"/>
      <c r="O18" s="194"/>
      <c r="P18" s="138"/>
      <c r="Q18" s="193"/>
      <c r="R18" s="194"/>
      <c r="S18" s="138"/>
      <c r="T18" s="138"/>
      <c r="U18" s="138"/>
      <c r="V18" s="138"/>
      <c r="W18" s="264"/>
      <c r="X18" s="194"/>
    </row>
    <row r="19" spans="1:24" ht="30" customHeight="1">
      <c r="A19" s="138"/>
      <c r="B19" s="138"/>
      <c r="C19" s="138" t="s">
        <v>245</v>
      </c>
      <c r="D19" s="138"/>
      <c r="E19" s="138"/>
      <c r="F19" s="138"/>
      <c r="G19" s="190"/>
      <c r="H19" s="138" t="s">
        <v>246</v>
      </c>
      <c r="I19" s="138"/>
      <c r="J19" s="192"/>
      <c r="K19" s="191"/>
      <c r="L19" s="195"/>
      <c r="N19" s="193"/>
      <c r="O19" s="194"/>
      <c r="P19" s="138"/>
      <c r="Q19" s="193"/>
      <c r="R19" s="194"/>
      <c r="S19" s="138"/>
      <c r="T19" s="138"/>
      <c r="U19" s="138"/>
      <c r="V19" s="138"/>
      <c r="W19" s="264"/>
      <c r="X19" s="194"/>
    </row>
    <row r="20" spans="10:12" ht="12.75">
      <c r="J20" s="192"/>
      <c r="K20" s="191"/>
      <c r="L20" s="192"/>
    </row>
    <row r="21" spans="10:12" ht="12.75">
      <c r="J21" s="192"/>
      <c r="K21" s="191"/>
      <c r="L21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968503937007874" right="0.15748031496062992" top="0.2755905511811024" bottom="0.2755905511811024" header="0.1968503937007874" footer="0.15748031496062992"/>
  <pageSetup fitToHeight="2" fitToWidth="1" horizontalDpi="300" verticalDpi="3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0"/>
  <sheetViews>
    <sheetView view="pageBreakPreview" zoomScaleNormal="51" zoomScaleSheetLayoutView="100" zoomScalePageLayoutView="0" workbookViewId="0" topLeftCell="A2">
      <selection activeCell="A10" sqref="A10:X12"/>
    </sheetView>
  </sheetViews>
  <sheetFormatPr defaultColWidth="11.57421875" defaultRowHeight="12.75"/>
  <cols>
    <col min="1" max="1" width="5.28125" style="151" customWidth="1"/>
    <col min="2" max="2" width="0" style="151" hidden="1" customWidth="1"/>
    <col min="3" max="3" width="19.140625" style="151" customWidth="1"/>
    <col min="4" max="4" width="11.57421875" style="151" customWidth="1"/>
    <col min="5" max="5" width="4.8515625" style="151" customWidth="1"/>
    <col min="6" max="6" width="30.421875" style="151" customWidth="1"/>
    <col min="7" max="7" width="8.57421875" style="238" customWidth="1"/>
    <col min="8" max="8" width="15.7109375" style="151" customWidth="1"/>
    <col min="9" max="9" width="0" style="151" hidden="1" customWidth="1"/>
    <col min="10" max="10" width="23.421875" style="151" customWidth="1"/>
    <col min="11" max="11" width="6.7109375" style="196" customWidth="1"/>
    <col min="12" max="12" width="9.8515625" style="197" customWidth="1"/>
    <col min="13" max="13" width="3.7109375" style="151" customWidth="1"/>
    <col min="14" max="14" width="6.8515625" style="196" customWidth="1"/>
    <col min="15" max="15" width="9.8515625" style="197" customWidth="1"/>
    <col min="16" max="16" width="3.7109375" style="151" customWidth="1"/>
    <col min="17" max="17" width="6.8515625" style="196" customWidth="1"/>
    <col min="18" max="18" width="9.57421875" style="197" customWidth="1"/>
    <col min="19" max="19" width="3.7109375" style="151" customWidth="1"/>
    <col min="20" max="21" width="4.8515625" style="151" customWidth="1"/>
    <col min="22" max="22" width="6.7109375" style="151" customWidth="1"/>
    <col min="23" max="23" width="0" style="151" hidden="1" customWidth="1"/>
    <col min="24" max="24" width="9.7109375" style="197" customWidth="1"/>
    <col min="25" max="255" width="9.140625" style="151" customWidth="1"/>
  </cols>
  <sheetData>
    <row r="1" spans="1:24" s="148" customFormat="1" ht="7.5" customHeight="1" hidden="1">
      <c r="A1" s="143"/>
      <c r="B1" s="143"/>
      <c r="C1" s="143"/>
      <c r="D1" s="143"/>
      <c r="E1" s="143"/>
      <c r="F1" s="143"/>
      <c r="G1" s="210"/>
      <c r="H1" s="143"/>
      <c r="I1" s="143"/>
      <c r="J1" s="143"/>
      <c r="K1" s="144"/>
      <c r="L1" s="145"/>
      <c r="M1" s="146"/>
      <c r="N1" s="147"/>
      <c r="O1" s="145"/>
      <c r="P1" s="146"/>
      <c r="Q1" s="147"/>
      <c r="R1" s="145"/>
      <c r="S1" s="146"/>
      <c r="X1" s="149"/>
    </row>
    <row r="2" spans="1:25" s="161" customFormat="1" ht="44.25" customHeight="1">
      <c r="A2" s="332" t="s">
        <v>270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s="161" customFormat="1" ht="15" customHeight="1">
      <c r="A3" s="333" t="s">
        <v>250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5" s="161" customFormat="1" ht="18.75" customHeight="1">
      <c r="A4" s="334" t="s">
        <v>251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61" customFormat="1" ht="24.75" customHeight="1">
      <c r="A5" s="335" t="s">
        <v>285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</row>
    <row r="6" spans="1:25" s="161" customFormat="1" ht="18.75" customHeight="1">
      <c r="A6" s="335" t="s">
        <v>286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</row>
    <row r="7" spans="1:25" ht="18.75" customHeight="1">
      <c r="A7" s="336" t="s">
        <v>287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11" s="150" customFormat="1" ht="15" customHeight="1">
      <c r="A8" s="152"/>
      <c r="B8" s="153"/>
      <c r="C8" s="153"/>
      <c r="D8" s="153"/>
      <c r="E8" s="153"/>
      <c r="F8" s="154"/>
      <c r="G8" s="154"/>
      <c r="H8" s="337"/>
      <c r="I8" s="337"/>
      <c r="J8" s="337"/>
      <c r="K8" s="155"/>
    </row>
    <row r="9" spans="1:27" s="161" customFormat="1" ht="12.75">
      <c r="A9" s="156" t="s">
        <v>3</v>
      </c>
      <c r="B9" s="213"/>
      <c r="C9" s="157"/>
      <c r="D9" s="157"/>
      <c r="E9" s="157"/>
      <c r="F9" s="157"/>
      <c r="G9" s="158"/>
      <c r="H9" s="157"/>
      <c r="I9" s="157"/>
      <c r="J9" s="159"/>
      <c r="K9" s="160"/>
      <c r="V9" s="156"/>
      <c r="Y9" s="162" t="s">
        <v>4</v>
      </c>
      <c r="AA9" s="156"/>
    </row>
    <row r="10" spans="1:25" s="165" customFormat="1" ht="19.5" customHeight="1">
      <c r="A10" s="340" t="s">
        <v>254</v>
      </c>
      <c r="B10" s="339" t="s">
        <v>7</v>
      </c>
      <c r="C10" s="343" t="s">
        <v>255</v>
      </c>
      <c r="D10" s="343" t="s">
        <v>9</v>
      </c>
      <c r="E10" s="340" t="s">
        <v>10</v>
      </c>
      <c r="F10" s="343" t="s">
        <v>256</v>
      </c>
      <c r="G10" s="345" t="s">
        <v>9</v>
      </c>
      <c r="H10" s="343" t="s">
        <v>12</v>
      </c>
      <c r="I10" s="343"/>
      <c r="J10" s="343" t="s">
        <v>14</v>
      </c>
      <c r="K10" s="344" t="s">
        <v>257</v>
      </c>
      <c r="L10" s="344"/>
      <c r="M10" s="344"/>
      <c r="N10" s="344" t="s">
        <v>258</v>
      </c>
      <c r="O10" s="344"/>
      <c r="P10" s="344"/>
      <c r="Q10" s="344" t="s">
        <v>259</v>
      </c>
      <c r="R10" s="344"/>
      <c r="S10" s="344"/>
      <c r="T10" s="338" t="s">
        <v>260</v>
      </c>
      <c r="U10" s="339" t="s">
        <v>261</v>
      </c>
      <c r="V10" s="340" t="s">
        <v>262</v>
      </c>
      <c r="W10" s="339" t="s">
        <v>263</v>
      </c>
      <c r="X10" s="341" t="s">
        <v>264</v>
      </c>
      <c r="Y10" s="342" t="s">
        <v>265</v>
      </c>
    </row>
    <row r="11" spans="1:25" s="165" customFormat="1" ht="39.75" customHeight="1">
      <c r="A11" s="340"/>
      <c r="B11" s="339"/>
      <c r="C11" s="343"/>
      <c r="D11" s="343"/>
      <c r="E11" s="340"/>
      <c r="F11" s="343"/>
      <c r="G11" s="345"/>
      <c r="H11" s="343"/>
      <c r="I11" s="343"/>
      <c r="J11" s="343"/>
      <c r="K11" s="200" t="s">
        <v>266</v>
      </c>
      <c r="L11" s="201" t="s">
        <v>267</v>
      </c>
      <c r="M11" s="202" t="s">
        <v>254</v>
      </c>
      <c r="N11" s="200" t="s">
        <v>266</v>
      </c>
      <c r="O11" s="201" t="s">
        <v>267</v>
      </c>
      <c r="P11" s="202" t="s">
        <v>254</v>
      </c>
      <c r="Q11" s="200" t="s">
        <v>266</v>
      </c>
      <c r="R11" s="201" t="s">
        <v>267</v>
      </c>
      <c r="S11" s="202" t="s">
        <v>254</v>
      </c>
      <c r="T11" s="338"/>
      <c r="U11" s="339"/>
      <c r="V11" s="340"/>
      <c r="W11" s="339"/>
      <c r="X11" s="341"/>
      <c r="Y11" s="342"/>
    </row>
    <row r="12" spans="1:25" s="165" customFormat="1" ht="39.75" customHeight="1">
      <c r="A12" s="203">
        <v>1</v>
      </c>
      <c r="B12" s="198"/>
      <c r="C12" s="258" t="s">
        <v>87</v>
      </c>
      <c r="D12" s="79" t="s">
        <v>88</v>
      </c>
      <c r="E12" s="80" t="s">
        <v>19</v>
      </c>
      <c r="F12" s="81" t="s">
        <v>89</v>
      </c>
      <c r="G12" s="41" t="s">
        <v>90</v>
      </c>
      <c r="H12" s="39" t="s">
        <v>91</v>
      </c>
      <c r="I12" s="57" t="s">
        <v>92</v>
      </c>
      <c r="J12" s="58" t="s">
        <v>93</v>
      </c>
      <c r="K12" s="216">
        <v>197.5</v>
      </c>
      <c r="L12" s="217">
        <f>K12/3</f>
        <v>65.83333333333333</v>
      </c>
      <c r="M12" s="218">
        <f>RANK(L12,L$12:L$28,0)</f>
        <v>1</v>
      </c>
      <c r="N12" s="216">
        <v>198.5</v>
      </c>
      <c r="O12" s="217">
        <f>N12/3</f>
        <v>66.16666666666667</v>
      </c>
      <c r="P12" s="218">
        <f>RANK(O12,O$12:O$28,0)</f>
        <v>1</v>
      </c>
      <c r="Q12" s="216">
        <v>196</v>
      </c>
      <c r="R12" s="217">
        <f>Q12/3</f>
        <v>65.33333333333333</v>
      </c>
      <c r="S12" s="218">
        <f>RANK(R12,R$12:R$28,0)</f>
        <v>1</v>
      </c>
      <c r="T12" s="218"/>
      <c r="U12" s="218"/>
      <c r="V12" s="216">
        <f>K12+N12+Q12</f>
        <v>592</v>
      </c>
      <c r="W12" s="216"/>
      <c r="X12" s="266">
        <f>ROUND(SUM(L12,O12,R12)/3,3)-IF($T12=1,0.5,IF($T12=2,1.5,0))</f>
        <v>65.778</v>
      </c>
      <c r="Y12" s="259" t="s">
        <v>19</v>
      </c>
    </row>
    <row r="13" spans="1:25" s="165" customFormat="1" ht="39.75" customHeight="1">
      <c r="A13" s="203">
        <v>2</v>
      </c>
      <c r="B13" s="239"/>
      <c r="C13" s="221" t="s">
        <v>196</v>
      </c>
      <c r="D13" s="44" t="s">
        <v>197</v>
      </c>
      <c r="E13" s="45" t="s">
        <v>19</v>
      </c>
      <c r="F13" s="260" t="s">
        <v>198</v>
      </c>
      <c r="G13" s="119" t="s">
        <v>199</v>
      </c>
      <c r="H13" s="120" t="s">
        <v>200</v>
      </c>
      <c r="I13" s="120" t="s">
        <v>201</v>
      </c>
      <c r="J13" s="50" t="s">
        <v>45</v>
      </c>
      <c r="K13" s="216">
        <v>183.5</v>
      </c>
      <c r="L13" s="217">
        <f>K13/3</f>
        <v>61.166666666666664</v>
      </c>
      <c r="M13" s="218">
        <f>RANK(L13,L$12:L$28,0)</f>
        <v>2</v>
      </c>
      <c r="N13" s="216">
        <v>182.5</v>
      </c>
      <c r="O13" s="217">
        <f>N13/3</f>
        <v>60.833333333333336</v>
      </c>
      <c r="P13" s="218">
        <f>RANK(O13,O$12:O$28,0)</f>
        <v>2</v>
      </c>
      <c r="Q13" s="216">
        <v>187.5</v>
      </c>
      <c r="R13" s="217">
        <f>Q13/3</f>
        <v>62.5</v>
      </c>
      <c r="S13" s="218">
        <f>RANK(R13,R$12:R$28,0)</f>
        <v>2</v>
      </c>
      <c r="T13" s="218">
        <v>1</v>
      </c>
      <c r="U13" s="218"/>
      <c r="V13" s="216">
        <f>K13+N13+Q13</f>
        <v>553.5</v>
      </c>
      <c r="W13" s="216"/>
      <c r="X13" s="266">
        <f>ROUND(SUM(L13,O13,R13)/3,3)-IF($T13=1,0.5,IF($T13=2,1.5,0))</f>
        <v>61</v>
      </c>
      <c r="Y13" s="259" t="s">
        <v>288</v>
      </c>
    </row>
    <row r="14" spans="1:25" s="165" customFormat="1" ht="39.75" customHeight="1">
      <c r="A14" s="203">
        <v>3</v>
      </c>
      <c r="B14" s="198"/>
      <c r="C14" s="40" t="s">
        <v>141</v>
      </c>
      <c r="D14" s="82"/>
      <c r="E14" s="39" t="s">
        <v>33</v>
      </c>
      <c r="F14" s="108" t="s">
        <v>142</v>
      </c>
      <c r="G14" s="109" t="s">
        <v>143</v>
      </c>
      <c r="H14" s="48" t="s">
        <v>144</v>
      </c>
      <c r="I14" s="77" t="s">
        <v>37</v>
      </c>
      <c r="J14" s="47" t="s">
        <v>145</v>
      </c>
      <c r="K14" s="216">
        <v>171.5</v>
      </c>
      <c r="L14" s="217">
        <f>K14/3</f>
        <v>57.166666666666664</v>
      </c>
      <c r="M14" s="218">
        <f>RANK(L14,L$12:L$28,0)</f>
        <v>3</v>
      </c>
      <c r="N14" s="216">
        <v>174.5</v>
      </c>
      <c r="O14" s="217">
        <f>N14/3</f>
        <v>58.166666666666664</v>
      </c>
      <c r="P14" s="218">
        <f>RANK(O14,O$12:O$28,0)</f>
        <v>3</v>
      </c>
      <c r="Q14" s="216">
        <v>172</v>
      </c>
      <c r="R14" s="217">
        <f>Q14/3</f>
        <v>57.333333333333336</v>
      </c>
      <c r="S14" s="218">
        <f>RANK(R14,R$12:R$28,0)</f>
        <v>3</v>
      </c>
      <c r="T14" s="218"/>
      <c r="U14" s="218"/>
      <c r="V14" s="216">
        <f>K14+N14+Q14</f>
        <v>518</v>
      </c>
      <c r="W14" s="216"/>
      <c r="X14" s="266">
        <f>ROUND(SUM(L14,O14,R14)/3,3)-IF($T14=1,0.5,IF($T14=2,1.5,0))</f>
        <v>57.556</v>
      </c>
      <c r="Y14" s="263" t="s">
        <v>268</v>
      </c>
    </row>
    <row r="15" spans="1:24" s="176" customFormat="1" ht="18" customHeight="1">
      <c r="A15" s="177"/>
      <c r="B15" s="247"/>
      <c r="C15" s="179"/>
      <c r="D15" s="180"/>
      <c r="E15" s="181"/>
      <c r="F15" s="182"/>
      <c r="G15" s="183"/>
      <c r="H15" s="184"/>
      <c r="I15" s="185"/>
      <c r="J15" s="184"/>
      <c r="K15" s="186"/>
      <c r="L15" s="187"/>
      <c r="M15" s="188"/>
      <c r="N15" s="186"/>
      <c r="O15" s="187"/>
      <c r="P15" s="188"/>
      <c r="Q15" s="186"/>
      <c r="R15" s="187"/>
      <c r="S15" s="188"/>
      <c r="T15" s="188"/>
      <c r="U15" s="188"/>
      <c r="V15" s="186"/>
      <c r="W15" s="189"/>
      <c r="X15" s="187"/>
    </row>
    <row r="16" spans="1:24" ht="30" customHeight="1">
      <c r="A16" s="138"/>
      <c r="B16" s="138"/>
      <c r="C16" s="138" t="s">
        <v>243</v>
      </c>
      <c r="D16" s="138"/>
      <c r="E16" s="138"/>
      <c r="F16" s="138"/>
      <c r="G16" s="190"/>
      <c r="H16" s="138" t="s">
        <v>244</v>
      </c>
      <c r="I16" s="138"/>
      <c r="J16" s="192"/>
      <c r="K16" s="191"/>
      <c r="L16" s="192"/>
      <c r="M16" s="138"/>
      <c r="N16" s="193"/>
      <c r="O16" s="194"/>
      <c r="P16" s="138"/>
      <c r="Q16" s="193"/>
      <c r="R16" s="194"/>
      <c r="S16" s="138"/>
      <c r="T16" s="138"/>
      <c r="U16" s="138"/>
      <c r="V16" s="138"/>
      <c r="W16" s="138"/>
      <c r="X16" s="194"/>
    </row>
    <row r="17" spans="1:24" ht="15" customHeight="1">
      <c r="A17" s="138"/>
      <c r="B17" s="138"/>
      <c r="C17" s="138"/>
      <c r="D17" s="138"/>
      <c r="E17" s="138"/>
      <c r="F17" s="138"/>
      <c r="G17" s="190"/>
      <c r="H17" s="138"/>
      <c r="I17" s="138"/>
      <c r="J17" s="192"/>
      <c r="K17" s="191"/>
      <c r="L17" s="192"/>
      <c r="M17" s="138"/>
      <c r="N17" s="193"/>
      <c r="O17" s="194"/>
      <c r="P17" s="138"/>
      <c r="Q17" s="193"/>
      <c r="R17" s="194"/>
      <c r="S17" s="138"/>
      <c r="T17" s="138"/>
      <c r="U17" s="138"/>
      <c r="V17" s="138"/>
      <c r="W17" s="138"/>
      <c r="X17" s="194"/>
    </row>
    <row r="18" spans="1:24" ht="30" customHeight="1">
      <c r="A18" s="138"/>
      <c r="B18" s="138"/>
      <c r="C18" s="138" t="s">
        <v>245</v>
      </c>
      <c r="D18" s="138"/>
      <c r="E18" s="138"/>
      <c r="F18" s="138"/>
      <c r="G18" s="190"/>
      <c r="H18" s="138" t="s">
        <v>246</v>
      </c>
      <c r="I18" s="138"/>
      <c r="J18" s="192"/>
      <c r="K18" s="191"/>
      <c r="L18" s="195"/>
      <c r="N18" s="193"/>
      <c r="O18" s="194"/>
      <c r="P18" s="138"/>
      <c r="Q18" s="193"/>
      <c r="R18" s="194"/>
      <c r="S18" s="138"/>
      <c r="T18" s="138"/>
      <c r="U18" s="138"/>
      <c r="V18" s="138"/>
      <c r="W18" s="138"/>
      <c r="X18" s="194"/>
    </row>
    <row r="19" spans="10:12" ht="12.75">
      <c r="J19" s="192"/>
      <c r="K19" s="191"/>
      <c r="L19" s="192"/>
    </row>
    <row r="20" spans="10:12" ht="12.75">
      <c r="J20" s="192"/>
      <c r="K20" s="191"/>
      <c r="L20" s="192"/>
    </row>
  </sheetData>
  <sheetProtection selectLockedCells="1" selectUnlockedCells="1"/>
  <mergeCells count="26">
    <mergeCell ref="A2:Y2"/>
    <mergeCell ref="A3:Y3"/>
    <mergeCell ref="A4:Y4"/>
    <mergeCell ref="A5:Y5"/>
    <mergeCell ref="A6:Y6"/>
    <mergeCell ref="A7:Y7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</mergeCells>
  <printOptions/>
  <pageMargins left="0.16" right="0.16" top="0.17" bottom="0.3875" header="0.19" footer="0.5118055555555555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2017-08-14T12:59:55Z</dcterms:created>
  <dcterms:modified xsi:type="dcterms:W3CDTF">2017-08-17T17:43:50Z</dcterms:modified>
  <cp:category/>
  <cp:version/>
  <cp:contentType/>
  <cp:contentStatus/>
</cp:coreProperties>
</file>