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6608" windowHeight="9372" tabRatio="955" activeTab="0"/>
  </bookViews>
  <sheets>
    <sheet name="МЛ" sheetId="1" r:id="rId1"/>
    <sheet name="оп1 (пони)" sheetId="2" r:id="rId2"/>
    <sheet name="оп1" sheetId="3" r:id="rId3"/>
    <sheet name="оп2 (ОСФ)" sheetId="4" r:id="rId4"/>
    <sheet name="ППд А " sheetId="5" r:id="rId5"/>
    <sheet name="ППд А (ок)" sheetId="6" r:id="rId6"/>
    <sheet name="КПд" sheetId="7" r:id="rId7"/>
    <sheet name="КПд (ок)" sheetId="8" r:id="rId8"/>
    <sheet name="ППюн (ю)" sheetId="9" r:id="rId9"/>
    <sheet name="ППюн (ок)" sheetId="10" r:id="rId10"/>
    <sheet name="МП" sheetId="11" r:id="rId11"/>
    <sheet name="Судейская" sheetId="12" r:id="rId12"/>
  </sheets>
  <definedNames>
    <definedName name="_xlnm._FilterDatabase" localSheetId="0" hidden="1">'МЛ'!$A$7:$V$34</definedName>
    <definedName name="_xlnm._FilterDatabase" localSheetId="10" hidden="1">'МП'!$A$11:$AC$11</definedName>
    <definedName name="_xlnm._FilterDatabase" localSheetId="3" hidden="1">'оп2 (ОСФ)'!$A$12:$AC$12</definedName>
    <definedName name="_xlnm._FilterDatabase" localSheetId="5" hidden="1">'ППд А (ок)'!$A$11:$AC$11</definedName>
    <definedName name="_xlnm.Print_Area" localSheetId="6">'КПд'!$A$1:$AA$18</definedName>
    <definedName name="_xlnm.Print_Area" localSheetId="7">'КПд (ок)'!$A$1:$Z$17</definedName>
    <definedName name="_xlnm.Print_Area" localSheetId="0">'МЛ'!$A$1:$M$42</definedName>
    <definedName name="_xlnm.Print_Area" localSheetId="10">'МП'!$A$1:$Z$18</definedName>
    <definedName name="_xlnm.Print_Area" localSheetId="2">'оп1'!$A$1:$Z$22</definedName>
    <definedName name="_xlnm.Print_Area" localSheetId="1">'оп1 (пони)'!$A$1:$Z$23</definedName>
    <definedName name="_xlnm.Print_Area" localSheetId="3">'оп2 (ОСФ)'!$A$1:$Z$22</definedName>
    <definedName name="_xlnm.Print_Area" localSheetId="4">'ППд А '!$A$1:$AA$21</definedName>
    <definedName name="_xlnm.Print_Area" localSheetId="5">'ППд А (ок)'!$A$1:$AA$21</definedName>
    <definedName name="_xlnm.Print_Area" localSheetId="9">'ППюн (ок)'!$A$1:$Z$16</definedName>
    <definedName name="_xlnm.Print_Area" localSheetId="8">'ППюн (ю)'!$A$1:$Z$16</definedName>
  </definedNames>
  <calcPr fullCalcOnLoad="1"/>
</workbook>
</file>

<file path=xl/sharedStrings.xml><?xml version="1.0" encoding="utf-8"?>
<sst xmlns="http://schemas.openxmlformats.org/spreadsheetml/2006/main" count="1051" uniqueCount="250">
  <si>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</si>
  <si>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</si>
  <si>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</si>
  <si>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</si>
  <si>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</si>
  <si>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</si>
  <si>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</si>
  <si>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</si>
  <si>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</si>
  <si>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</si>
  <si>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</si>
  <si>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</si>
  <si>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</si>
  <si>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</si>
  <si>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</si>
  <si>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</si>
  <si>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</si>
  <si>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</si>
  <si>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</si>
  <si>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</si>
  <si>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</si>
  <si>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</si>
  <si>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</si>
  <si>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</si>
  <si>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</si>
  <si>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</si>
  <si>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</si>
  <si>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</si>
  <si>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</si>
  <si>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</si>
  <si>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</si>
  <si>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</si>
  <si>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</si>
  <si>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</si>
  <si>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</si>
  <si>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Ветеринарный врач</t>
  </si>
  <si>
    <t>самостоятельно</t>
  </si>
  <si>
    <t xml:space="preserve">Главный судья </t>
  </si>
  <si>
    <t>М</t>
  </si>
  <si>
    <t>Технический делегат</t>
  </si>
  <si>
    <t>Медиана</t>
  </si>
  <si>
    <t>Морковкин Г.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</si>
  <si>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</si>
  <si>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</si>
  <si>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</si>
  <si>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</si>
  <si>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</si>
  <si>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</si>
  <si>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</si>
  <si>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</si>
  <si>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</si>
  <si>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</si>
  <si>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</si>
  <si>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Крутина О.</t>
  </si>
  <si>
    <t>КСК "Виннер"/ 
Ленинградская область</t>
  </si>
  <si>
    <t>КСК "Виннер"/
Ленинградская область</t>
  </si>
  <si>
    <t>Фёдорова Ю.</t>
  </si>
  <si>
    <t>Крутина О.А.</t>
  </si>
  <si>
    <t>КСК "Виннер" / Ленинградская область</t>
  </si>
  <si>
    <t>ССВК</t>
  </si>
  <si>
    <t>007383</t>
  </si>
  <si>
    <t>Калинина М.</t>
  </si>
  <si>
    <t>Технические ошибки</t>
  </si>
  <si>
    <t>023249</t>
  </si>
  <si>
    <t>СС3К</t>
  </si>
  <si>
    <t>Технический Делегат</t>
  </si>
  <si>
    <t>Аббакумов П.К.</t>
  </si>
  <si>
    <t>Тюгаева А.</t>
  </si>
  <si>
    <t>Малый Приз</t>
  </si>
  <si>
    <t>мужчины и женщины</t>
  </si>
  <si>
    <t>Судья-член Гранд-жюри</t>
  </si>
  <si>
    <t>юноши и девушки 14-18 лет</t>
  </si>
  <si>
    <t>Предварительный приз. Юноши / Открытый класс</t>
  </si>
  <si>
    <t>Срединный результат</t>
  </si>
  <si>
    <t>СС2К</t>
  </si>
  <si>
    <t>ВСЕВОЛОЖСКИЕ КОННЫЕ ИГРЫ 2023, «WINNER CUP»
Муниципальные соревнования</t>
  </si>
  <si>
    <t>Кадыралиева А. -СС2К - Ленинградская обл.</t>
  </si>
  <si>
    <t>Кадыралиева А.В.</t>
  </si>
  <si>
    <r>
      <t xml:space="preserve">ВСЕВОЛОЖСКИЕ КОННЫЕ ИГРЫ 2023, «WINNER CUP»
</t>
    </r>
    <r>
      <rPr>
        <sz val="14"/>
        <rFont val="Verdana"/>
        <family val="2"/>
      </rPr>
      <t>Муниципальные соревнования</t>
    </r>
  </si>
  <si>
    <r>
      <rPr>
        <b/>
        <sz val="14"/>
        <rFont val="Verdana"/>
        <family val="2"/>
      </rPr>
      <t xml:space="preserve">ВСЕВОЛОЖСКИЕ КОННЫЕ ИГРЫ 2023, «WINNER CUP»
Муниципальные соревнования
</t>
    </r>
  </si>
  <si>
    <t>мл4</t>
  </si>
  <si>
    <t>мп</t>
  </si>
  <si>
    <t>ППдА</t>
  </si>
  <si>
    <t>оп1</t>
  </si>
  <si>
    <t>023097</t>
  </si>
  <si>
    <t>027465</t>
  </si>
  <si>
    <t>Савичева А</t>
  </si>
  <si>
    <t>д</t>
  </si>
  <si>
    <t>ок</t>
  </si>
  <si>
    <t>079005</t>
  </si>
  <si>
    <t>018603</t>
  </si>
  <si>
    <t>Громова О.</t>
  </si>
  <si>
    <t>033112</t>
  </si>
  <si>
    <t>026400</t>
  </si>
  <si>
    <t>дп</t>
  </si>
  <si>
    <t>018011</t>
  </si>
  <si>
    <t>Портнова М.</t>
  </si>
  <si>
    <t>Кулакова А.</t>
  </si>
  <si>
    <t>025928</t>
  </si>
  <si>
    <t>Кузьмина Е.</t>
  </si>
  <si>
    <t>Созина А.</t>
  </si>
  <si>
    <t>КСК "Тандем" /
 Санкт-Петербург</t>
  </si>
  <si>
    <t>017482</t>
  </si>
  <si>
    <t>КСК "Тандем" / 
Санкт-Петербург</t>
  </si>
  <si>
    <t>023055</t>
  </si>
  <si>
    <t>Калинина О.</t>
  </si>
  <si>
    <r>
      <t>ВЕЛИКОДУШНЫЙ</t>
    </r>
    <r>
      <rPr>
        <sz val="9"/>
        <rFont val="Verdana"/>
        <family val="2"/>
      </rPr>
      <t>-13, мер.,вор.в сед., полукр., Дастархан, Россия</t>
    </r>
  </si>
  <si>
    <r>
      <t xml:space="preserve">ГРОМОВА </t>
    </r>
    <r>
      <rPr>
        <sz val="9"/>
        <rFont val="Verdana"/>
        <family val="2"/>
      </rPr>
      <t>Карина</t>
    </r>
  </si>
  <si>
    <r>
      <t>ПОДВИГ</t>
    </r>
    <r>
      <rPr>
        <sz val="9"/>
        <rFont val="Verdana"/>
        <family val="2"/>
      </rPr>
      <t>-10, мер., вор., полукр., Дюйм, Беларусь</t>
    </r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</si>
  <si>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</si>
  <si>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>АГРАНЬ</t>
    </r>
    <r>
      <rPr>
        <sz val="9"/>
        <rFont val="Verdana"/>
        <family val="2"/>
      </rPr>
      <t>-13, мер., сол., полукр., неизв., Россия</t>
    </r>
  </si>
  <si>
    <t xml:space="preserve">Обязательная программа №1 (Езда ФКС СПб №1.1) </t>
  </si>
  <si>
    <t>юноши и девушки 14-18 лет, юниоры и юниорки 16-21 год, мужчины и женщины</t>
  </si>
  <si>
    <t>Выездка - Малый круг</t>
  </si>
  <si>
    <t>мальчики и девочки 10-12 лет, мальчики и девочки 12-14 лет</t>
  </si>
  <si>
    <t>Выездка - малый круг, выездка (высота в холке до 150 см)</t>
  </si>
  <si>
    <t>мальчики и девочки 10-12 лет, мальчики и девочки 12-14 лет, 
мальчики и девочки 9-12 лет (на лошадях до 150 см в холке), мальчики и девочки 12-16 лет (на лошадях до 150 см в холке), 
юноши и девушки 14-18 лет, мужчины и женщины</t>
  </si>
  <si>
    <t>-</t>
  </si>
  <si>
    <t>Выездка (высота в холке до 150 см)</t>
  </si>
  <si>
    <r>
      <t>СПОРТИШ ДРАЙВ ФОН БАСС</t>
    </r>
    <r>
      <rPr>
        <sz val="9"/>
        <rFont val="Verdana"/>
        <family val="2"/>
      </rPr>
      <t>-14, жер., сер., Уэльский пони, 127в/х, Спортиш Сплендор, Россия</t>
    </r>
  </si>
  <si>
    <t>Басова А.</t>
  </si>
  <si>
    <t>Читчик</t>
  </si>
  <si>
    <r>
      <t xml:space="preserve">ВСЕВОЛОЖСКИЕ КОННЫЕ ИГРЫ 2023, 
«WINNER CUP»
</t>
    </r>
    <r>
      <rPr>
        <sz val="14"/>
        <rFont val="Verdana"/>
        <family val="2"/>
      </rPr>
      <t>Муниципальные соревнования</t>
    </r>
  </si>
  <si>
    <t>Санкт-Петербург</t>
  </si>
  <si>
    <t>МП</t>
  </si>
  <si>
    <t>пе5л</t>
  </si>
  <si>
    <r>
      <t xml:space="preserve">САВИЧЕВА </t>
    </r>
    <r>
      <rPr>
        <sz val="9"/>
        <rFont val="Verdana"/>
        <family val="2"/>
      </rPr>
      <t>Елизавета, 2011</t>
    </r>
  </si>
  <si>
    <t>Самоделова А</t>
  </si>
  <si>
    <t>023263</t>
  </si>
  <si>
    <r>
      <t>АРАМИСС</t>
    </r>
    <r>
      <rPr>
        <sz val="9"/>
        <rFont val="Verdana"/>
        <family val="2"/>
      </rPr>
      <t>-16, мер., гнед., латв., Аве Сол, Латвия</t>
    </r>
  </si>
  <si>
    <t>ю</t>
  </si>
  <si>
    <r>
      <t xml:space="preserve">ЛАВРЕНТЬЕВА </t>
    </r>
    <r>
      <rPr>
        <sz val="9"/>
        <rFont val="Verdana"/>
        <family val="2"/>
      </rPr>
      <t>Агата, 2012</t>
    </r>
  </si>
  <si>
    <t>018211</t>
  </si>
  <si>
    <t>003814</t>
  </si>
  <si>
    <t>018610</t>
  </si>
  <si>
    <t>Майлис В.</t>
  </si>
  <si>
    <t>Зазулина Е.</t>
  </si>
  <si>
    <t>КСК "Райдер"/ Ленинградская обл.</t>
  </si>
  <si>
    <r>
      <t xml:space="preserve">ФИЛИППОВА </t>
    </r>
    <r>
      <rPr>
        <sz val="9"/>
        <rFont val="Verdana"/>
        <family val="2"/>
      </rPr>
      <t>Ксения, 2011</t>
    </r>
  </si>
  <si>
    <r>
      <t>МИРАКУЛИКС</t>
    </r>
    <r>
      <rPr>
        <sz val="9"/>
        <rFont val="Verdana"/>
        <family val="2"/>
      </rPr>
      <t>-08, (147), мер., солов., Нем.Верх.пони, Тне Бреас Му Мобилити, Германия</t>
    </r>
  </si>
  <si>
    <t>102209</t>
  </si>
  <si>
    <t>006914</t>
  </si>
  <si>
    <r>
      <t>СТРАЖНИКОВА</t>
    </r>
    <r>
      <rPr>
        <sz val="9"/>
        <rFont val="Verdana"/>
        <family val="2"/>
      </rPr>
      <t xml:space="preserve"> Ульяна, 2009</t>
    </r>
  </si>
  <si>
    <r>
      <t xml:space="preserve">РЕШЕТНИКОВА </t>
    </r>
    <r>
      <rPr>
        <sz val="9"/>
        <rFont val="Verdana"/>
        <family val="2"/>
      </rPr>
      <t>Ева, 2014</t>
    </r>
  </si>
  <si>
    <t>021414</t>
  </si>
  <si>
    <r>
      <t>МОМЕНТ</t>
    </r>
    <r>
      <rPr>
        <sz val="9"/>
        <rFont val="Verdana"/>
        <family val="2"/>
      </rPr>
      <t>-04, мер., рыж., латв., Моторс, Латвия</t>
    </r>
  </si>
  <si>
    <t>018622</t>
  </si>
  <si>
    <r>
      <t>ВАРЯГ</t>
    </r>
    <r>
      <rPr>
        <sz val="9"/>
        <rFont val="Verdana"/>
        <family val="2"/>
      </rPr>
      <t xml:space="preserve">-12, мер., сер., полукр., Гардемарин 7, Россия </t>
    </r>
  </si>
  <si>
    <t>131303</t>
  </si>
  <si>
    <r>
      <t xml:space="preserve">КУВАКИНА </t>
    </r>
    <r>
      <rPr>
        <sz val="9"/>
        <rFont val="Verdana"/>
        <family val="2"/>
      </rPr>
      <t>Ксения</t>
    </r>
  </si>
  <si>
    <r>
      <t xml:space="preserve">БАСОВА </t>
    </r>
    <r>
      <rPr>
        <sz val="9"/>
        <rFont val="Verdana"/>
        <family val="2"/>
      </rPr>
      <t>Анна</t>
    </r>
  </si>
  <si>
    <t>взр</t>
  </si>
  <si>
    <r>
      <t>ЦЕНТУРИОН</t>
    </r>
    <r>
      <rPr>
        <sz val="9"/>
        <rFont val="Verdana"/>
        <family val="2"/>
      </rPr>
      <t>-15 (), жер., бур., уэльск.пони, Грейт Дэй Бай Верона, Россия</t>
    </r>
  </si>
  <si>
    <t>Предварительный приз. Юноши / Юноши</t>
  </si>
  <si>
    <t>мальчики и девочки 10-14 лет</t>
  </si>
  <si>
    <t>18 марта 2023г.</t>
  </si>
  <si>
    <t>Ружинская Е. -ССВК - Ленинградская  бласть</t>
  </si>
  <si>
    <t>Ружинская  Е.В.</t>
  </si>
  <si>
    <t>Бондаренко Е.С.</t>
  </si>
  <si>
    <t>СС1К</t>
  </si>
  <si>
    <t>Киреева Н.В.</t>
  </si>
  <si>
    <t>Морковкин Г.Н.</t>
  </si>
  <si>
    <t>Балабанова М.В.</t>
  </si>
  <si>
    <t>Крылова Ю.А.</t>
  </si>
  <si>
    <t>Секретарь</t>
  </si>
  <si>
    <t>Кадыралиева А. - СС2К - Ленинградская область</t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</si>
  <si>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Н - </t>
    </r>
    <r>
      <rPr>
        <sz val="10"/>
        <rFont val="Verdana"/>
        <family val="2"/>
      </rPr>
      <t xml:space="preserve"> Ружинская Е. - ВК - Ленинградская обл.,</t>
    </r>
    <r>
      <rPr>
        <b/>
        <sz val="10"/>
        <rFont val="Verdana"/>
        <family val="2"/>
      </rPr>
      <t xml:space="preserve"> С -</t>
    </r>
    <r>
      <rPr>
        <sz val="10"/>
        <rFont val="Verdana"/>
        <family val="2"/>
      </rPr>
      <t xml:space="preserve"> Бондаренко Е. - 1К - Ленинградская обл.,</t>
    </r>
    <r>
      <rPr>
        <b/>
        <sz val="10"/>
        <rFont val="Verdana"/>
        <family val="2"/>
      </rPr>
      <t xml:space="preserve"> М - </t>
    </r>
    <r>
      <rPr>
        <sz val="10"/>
        <rFont val="Verdana"/>
        <family val="2"/>
      </rPr>
      <t>Киреева Н. - 2К - Ленинградская обл.</t>
    </r>
  </si>
  <si>
    <t>мальчики и девочки 9 - 12 лет</t>
  </si>
  <si>
    <t>КОМАДНЫЙ ПРИЗ - Дети / Открытый класс</t>
  </si>
  <si>
    <t>КОМАДНЫЙ ПРИЗ - Дети / Дети</t>
  </si>
  <si>
    <t>ПРЕДВАРИТЕЛЬНЫЙ ПРИЗ А. Дети (FEI 2020) / Дети</t>
  </si>
  <si>
    <t>ПРЕДВАРИТЕЛЬНЫЙ ПРИЗ А. Дети (FEI 2020) / Открытый класс</t>
  </si>
  <si>
    <t>Выездка - Большой круг</t>
  </si>
  <si>
    <t>осф</t>
  </si>
  <si>
    <t>КПд</t>
  </si>
  <si>
    <t>ППю</t>
  </si>
  <si>
    <t>014188</t>
  </si>
  <si>
    <t>006420</t>
  </si>
  <si>
    <t>Лосева С.</t>
  </si>
  <si>
    <t>КСК "Талисман" /  Ленинградская область</t>
  </si>
  <si>
    <t>КСК "Олимп"/ 
Ленинградская область</t>
  </si>
  <si>
    <r>
      <t>ФЕЯ</t>
    </r>
    <r>
      <rPr>
        <sz val="9"/>
        <rFont val="Verdana"/>
        <family val="2"/>
      </rPr>
      <t>-06, коб., рыж., полукр., Фаянс, Россия</t>
    </r>
  </si>
  <si>
    <r>
      <t xml:space="preserve">ДУДАЛЬ </t>
    </r>
    <r>
      <rPr>
        <sz val="9"/>
        <rFont val="Verdana"/>
        <family val="2"/>
      </rPr>
      <t>Ольга</t>
    </r>
  </si>
  <si>
    <r>
      <t>БОЙЧЕНКО</t>
    </r>
    <r>
      <rPr>
        <sz val="8"/>
        <rFont val="Verdana"/>
        <family val="2"/>
      </rPr>
      <t xml:space="preserve"> Ксения, 2008</t>
    </r>
  </si>
  <si>
    <t>081908</t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</si>
  <si>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</si>
  <si>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t>027409</t>
  </si>
  <si>
    <t>Бойченко Т.</t>
  </si>
  <si>
    <t>Семенова И.</t>
  </si>
  <si>
    <t>КСК "Виннер" /
Ленинградская область</t>
  </si>
  <si>
    <t>039111</t>
  </si>
  <si>
    <t>2Ю</t>
  </si>
  <si>
    <t>011712</t>
  </si>
  <si>
    <t>Широкова Н.</t>
  </si>
  <si>
    <t>КСК "Велес" / 
Санкт-Петербург</t>
  </si>
  <si>
    <t>025532</t>
  </si>
  <si>
    <r>
      <t xml:space="preserve">ИВАШЕЧКИНА </t>
    </r>
    <r>
      <rPr>
        <sz val="9"/>
        <rFont val="Verdana"/>
        <family val="2"/>
      </rPr>
      <t>Мария, 2011</t>
    </r>
  </si>
  <si>
    <r>
      <t>БААЛЬБЕК-</t>
    </r>
    <r>
      <rPr>
        <sz val="9"/>
        <rFont val="Verdana"/>
        <family val="2"/>
      </rPr>
      <t>09, жер., гнед., трак., Апрель, Московская область</t>
    </r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</si>
  <si>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</si>
  <si>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t>010648</t>
  </si>
  <si>
    <r>
      <t>ШЕНГАРД</t>
    </r>
    <r>
      <rPr>
        <sz val="9"/>
        <rFont val="Verdana"/>
        <family val="2"/>
      </rPr>
      <t>-08, мер., сер., англо-текинск. Помесь, Шерон, Россия</t>
    </r>
  </si>
  <si>
    <t>ожидает</t>
  </si>
  <si>
    <t>080508</t>
  </si>
  <si>
    <t>Костылева Т.</t>
  </si>
  <si>
    <t>КСК "Райдер"/
Ленинградская область</t>
  </si>
  <si>
    <r>
      <t>КОРОСТЕЛЕВА</t>
    </r>
    <r>
      <rPr>
        <sz val="9"/>
        <rFont val="Verdana"/>
        <family val="2"/>
      </rPr>
      <t xml:space="preserve"> Маргарита, 2008</t>
    </r>
  </si>
  <si>
    <r>
      <t>ИВАНОВА</t>
    </r>
    <r>
      <rPr>
        <sz val="9"/>
        <rFont val="Verdana"/>
        <family val="2"/>
      </rPr>
      <t xml:space="preserve"> Станислава, 2014</t>
    </r>
  </si>
  <si>
    <r>
      <t>САННИ БОЙ-</t>
    </r>
    <r>
      <rPr>
        <sz val="9"/>
        <rFont val="Verdana"/>
        <family val="2"/>
      </rPr>
      <t>10 (125), мер., рыж., класс пони, Посандо, Россия</t>
    </r>
  </si>
  <si>
    <t>033289</t>
  </si>
  <si>
    <t>020035</t>
  </si>
  <si>
    <t>Цыпулева В.</t>
  </si>
  <si>
    <t>Волкова А.</t>
  </si>
  <si>
    <t>Ч/В / Санкт-Петербург</t>
  </si>
  <si>
    <r>
      <t>РОКИ</t>
    </r>
    <r>
      <rPr>
        <sz val="9"/>
        <rFont val="Verdana"/>
        <family val="2"/>
      </rPr>
      <t>-05,  мер., гнед., вестф., Роквел, Германия</t>
    </r>
  </si>
  <si>
    <r>
      <t xml:space="preserve">ШЕКО </t>
    </r>
    <r>
      <rPr>
        <sz val="9"/>
        <rFont val="Verdana"/>
        <family val="2"/>
      </rPr>
      <t>Юлия</t>
    </r>
  </si>
  <si>
    <t>023091</t>
  </si>
  <si>
    <t>Григорьева М.</t>
  </si>
  <si>
    <r>
      <t>ДАКОТА</t>
    </r>
    <r>
      <rPr>
        <sz val="9"/>
        <rFont val="Verdana"/>
        <family val="2"/>
      </rPr>
      <t>-14, коб., сол., лошадь класса пони, Тревор, Россия</t>
    </r>
  </si>
  <si>
    <r>
      <t>РОДИОНОВ</t>
    </r>
    <r>
      <rPr>
        <sz val="9"/>
        <rFont val="Verdana"/>
        <family val="2"/>
      </rPr>
      <t xml:space="preserve"> Дмитрий, 2010</t>
    </r>
  </si>
  <si>
    <t>021410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</si>
  <si>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</si>
  <si>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t>080809</t>
  </si>
  <si>
    <r>
      <t xml:space="preserve">ЕРМОЛАЕВА </t>
    </r>
    <r>
      <rPr>
        <sz val="9"/>
        <rFont val="Verdana"/>
        <family val="2"/>
      </rPr>
      <t>Алина, 2009</t>
    </r>
  </si>
  <si>
    <t>055408</t>
  </si>
  <si>
    <r>
      <t xml:space="preserve">ГОРБАЧЕВА </t>
    </r>
    <r>
      <rPr>
        <sz val="9"/>
        <rFont val="Verdana"/>
        <family val="2"/>
      </rPr>
      <t>Мария, 2008</t>
    </r>
  </si>
  <si>
    <t>028304</t>
  </si>
  <si>
    <r>
      <t>ЗОИ</t>
    </r>
    <r>
      <rPr>
        <sz val="9"/>
        <rFont val="Verdana"/>
        <family val="2"/>
      </rPr>
      <t>-17, коб., сер., полукр., неизв., Россия</t>
    </r>
  </si>
  <si>
    <t xml:space="preserve">020503 </t>
  </si>
  <si>
    <r>
      <t>ПОПУТЧИК</t>
    </r>
    <r>
      <rPr>
        <sz val="9"/>
        <rFont val="Verdana"/>
        <family val="2"/>
      </rPr>
      <t xml:space="preserve"> -14, мер., рыж. полукр., Поломник, Россия</t>
    </r>
  </si>
  <si>
    <t>086709</t>
  </si>
  <si>
    <t>032409</t>
  </si>
  <si>
    <t>047710</t>
  </si>
  <si>
    <r>
      <t>БУРЫГИНА</t>
    </r>
    <r>
      <rPr>
        <sz val="9"/>
        <rFont val="Verdana"/>
        <family val="2"/>
      </rPr>
      <t xml:space="preserve"> Анастасия, 2009</t>
    </r>
  </si>
  <si>
    <r>
      <t xml:space="preserve">ШАБАЛИНА </t>
    </r>
    <r>
      <rPr>
        <sz val="9"/>
        <rFont val="Verdana"/>
        <family val="2"/>
      </rPr>
      <t>Анна, 2010</t>
    </r>
  </si>
  <si>
    <r>
      <t xml:space="preserve">АРТЕМОВА </t>
    </r>
    <r>
      <rPr>
        <sz val="9"/>
        <rFont val="Verdana"/>
        <family val="2"/>
      </rPr>
      <t>Ульяна, 2009</t>
    </r>
  </si>
  <si>
    <r>
      <t xml:space="preserve">БУЛАШЕВИЧ </t>
    </r>
    <r>
      <rPr>
        <sz val="9"/>
        <rFont val="Verdana"/>
        <family val="2"/>
      </rPr>
      <t>Анна</t>
    </r>
  </si>
  <si>
    <t>Каприлли</t>
  </si>
  <si>
    <t>016191</t>
  </si>
  <si>
    <t>Русакова М.</t>
  </si>
  <si>
    <r>
      <t>ОТВАЖНОЕ СЕРДЦЕ</t>
    </r>
    <r>
      <rPr>
        <sz val="9"/>
        <rFont val="Verdana"/>
        <family val="2"/>
      </rPr>
      <t>-11 (), жер., бур., Уэльск.пони, Вайлдхил Ноджин, Россия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</si>
  <si>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Н - </t>
    </r>
    <r>
      <rPr>
        <sz val="10"/>
        <rFont val="Verdana"/>
        <family val="2"/>
      </rPr>
      <t xml:space="preserve"> Ружинская Е. - ВК - Ленинградская обл.,</t>
    </r>
    <r>
      <rPr>
        <b/>
        <sz val="10"/>
        <rFont val="Verdana"/>
        <family val="2"/>
      </rPr>
      <t xml:space="preserve"> С - </t>
    </r>
    <r>
      <rPr>
        <sz val="10"/>
        <rFont val="Verdana"/>
        <family val="2"/>
      </rPr>
      <t>Киреева Н. - 2К - Ленинградская обл.,</t>
    </r>
    <r>
      <rPr>
        <b/>
        <sz val="10"/>
        <rFont val="Verdana"/>
        <family val="2"/>
      </rPr>
      <t xml:space="preserve"> М -</t>
    </r>
    <r>
      <rPr>
        <sz val="10"/>
        <rFont val="Verdana"/>
        <family val="2"/>
      </rPr>
      <t xml:space="preserve"> Бондаренко Е. - 1К - Ленинградская обл.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</si>
  <si>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Н </t>
    </r>
    <r>
      <rPr>
        <sz val="10"/>
        <rFont val="Verdana"/>
        <family val="2"/>
      </rPr>
      <t>-  Ружинская Е. - ВК - Ленинградская обл.,</t>
    </r>
    <r>
      <rPr>
        <b/>
        <sz val="10"/>
        <rFont val="Verdana"/>
        <family val="2"/>
      </rPr>
      <t xml:space="preserve"> С</t>
    </r>
    <r>
      <rPr>
        <sz val="10"/>
        <rFont val="Verdana"/>
        <family val="2"/>
      </rPr>
      <t xml:space="preserve"> - Киреева Н. - 2К - Ленинградская обл.,</t>
    </r>
    <r>
      <rPr>
        <b/>
        <sz val="10"/>
        <rFont val="Verdana"/>
        <family val="2"/>
      </rPr>
      <t xml:space="preserve"> М</t>
    </r>
    <r>
      <rPr>
        <sz val="10"/>
        <rFont val="Verdana"/>
        <family val="2"/>
      </rPr>
      <t xml:space="preserve"> - Бондаренко Е. - 1К - Ленинградская обл.</t>
    </r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</si>
  <si>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С  </t>
    </r>
    <r>
      <rPr>
        <sz val="10"/>
        <rFont val="Verdana"/>
        <family val="2"/>
      </rPr>
      <t>- Киреева Н. - 2К - Ленинградская обл</t>
    </r>
    <r>
      <rPr>
        <b/>
        <sz val="10"/>
        <rFont val="Verdana"/>
        <family val="2"/>
      </rPr>
      <t>.</t>
    </r>
    <r>
      <rPr>
        <sz val="10"/>
        <rFont val="Verdana"/>
        <family val="2"/>
      </rPr>
      <t>,</t>
    </r>
    <r>
      <rPr>
        <b/>
        <sz val="10"/>
        <rFont val="Verdana"/>
        <family val="2"/>
      </rPr>
      <t xml:space="preserve"> М - </t>
    </r>
    <r>
      <rPr>
        <sz val="10"/>
        <rFont val="Verdana"/>
        <family val="2"/>
      </rPr>
      <t>Бондаренко Е. - 1К - Ленинградская обл.,  Ружинская Е. - ВК - Ленинградская обл.</t>
    </r>
  </si>
  <si>
    <t>Обязательная программа №2 (ОСФ) Тест А</t>
  </si>
  <si>
    <t>снят</t>
  </si>
  <si>
    <t xml:space="preserve">Бондаренко Е. - СС1К - Ленинградская область </t>
  </si>
  <si>
    <r>
      <rPr>
        <sz val="10"/>
        <rFont val="Verdana"/>
        <family val="2"/>
      </rPr>
      <t>Судьи:</t>
    </r>
    <r>
      <rPr>
        <b/>
        <sz val="10"/>
        <rFont val="Verdana"/>
        <family val="2"/>
      </rPr>
      <t xml:space="preserve"> М - </t>
    </r>
    <r>
      <rPr>
        <sz val="10"/>
        <rFont val="Verdana"/>
        <family val="2"/>
      </rPr>
      <t xml:space="preserve"> Ружинская Е. - ВК - Ленинградская обл.,</t>
    </r>
    <r>
      <rPr>
        <b/>
        <sz val="10"/>
        <rFont val="Verdana"/>
        <family val="2"/>
      </rPr>
      <t xml:space="preserve"> С -</t>
    </r>
    <r>
      <rPr>
        <sz val="10"/>
        <rFont val="Verdana"/>
        <family val="2"/>
      </rPr>
      <t xml:space="preserve"> Бондаренко Е. - 1К - Ленинградская обл.,</t>
    </r>
    <r>
      <rPr>
        <b/>
        <sz val="10"/>
        <rFont val="Verdana"/>
        <family val="2"/>
      </rPr>
      <t xml:space="preserve"> Н - </t>
    </r>
    <r>
      <rPr>
        <sz val="10"/>
        <rFont val="Verdana"/>
        <family val="2"/>
      </rPr>
      <t>Киреева Н. - 2К - Ленинградская обл.</t>
    </r>
  </si>
  <si>
    <t>Допущен</t>
  </si>
  <si>
    <t>Ружинская Е. -ССВК - Ленинградская  область</t>
  </si>
  <si>
    <t>Выездка - малый круг, выездка - большой круг, выездка (высота в холке до 150 см)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</si>
</sst>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4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4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4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5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5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5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2" fillId="0" borderId="0" xfId="1035" applyNumberFormat="1" applyFont="1" applyFill="1" applyBorder="1" applyAlignment="1" applyProtection="1">
      <alignment vertical="center"/>
      <protection locked="0"/>
    </xf>
    <xf numFmtId="49" fontId="22" fillId="0" borderId="0" xfId="1035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56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4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6" applyNumberFormat="1" applyFont="1" applyFill="1" applyBorder="1" applyAlignment="1" applyProtection="1">
      <alignment vertical="center"/>
      <protection locked="0"/>
    </xf>
    <xf numFmtId="0" fontId="0" fillId="0" borderId="0" xfId="1037" applyFont="1" applyAlignment="1" applyProtection="1">
      <alignment vertical="center"/>
      <protection locked="0"/>
    </xf>
    <xf numFmtId="0" fontId="0" fillId="0" borderId="0" xfId="1053" applyFont="1" applyAlignment="1" applyProtection="1">
      <alignment vertical="center"/>
      <protection locked="0"/>
    </xf>
    <xf numFmtId="0" fontId="36" fillId="0" borderId="0" xfId="1053" applyFont="1" applyAlignment="1" applyProtection="1">
      <alignment vertical="center"/>
      <protection locked="0"/>
    </xf>
    <xf numFmtId="0" fontId="37" fillId="0" borderId="0" xfId="1053" applyFont="1" applyAlignment="1" applyProtection="1">
      <alignment vertical="center"/>
      <protection locked="0"/>
    </xf>
    <xf numFmtId="0" fontId="24" fillId="0" borderId="0" xfId="1053" applyFont="1" applyProtection="1">
      <alignment/>
      <protection locked="0"/>
    </xf>
    <xf numFmtId="0" fontId="24" fillId="0" borderId="0" xfId="1053" applyFont="1" applyAlignment="1" applyProtection="1">
      <alignment wrapText="1"/>
      <protection locked="0"/>
    </xf>
    <xf numFmtId="0" fontId="24" fillId="0" borderId="0" xfId="1053" applyFont="1" applyAlignment="1" applyProtection="1">
      <alignment shrinkToFit="1"/>
      <protection locked="0"/>
    </xf>
    <xf numFmtId="1" fontId="33" fillId="0" borderId="0" xfId="1053" applyNumberFormat="1" applyFont="1" applyProtection="1">
      <alignment/>
      <protection locked="0"/>
    </xf>
    <xf numFmtId="169" fontId="24" fillId="0" borderId="0" xfId="1053" applyNumberFormat="1" applyFont="1" applyProtection="1">
      <alignment/>
      <protection locked="0"/>
    </xf>
    <xf numFmtId="0" fontId="33" fillId="0" borderId="0" xfId="1053" applyFont="1" applyProtection="1">
      <alignment/>
      <protection locked="0"/>
    </xf>
    <xf numFmtId="169" fontId="33" fillId="0" borderId="0" xfId="1053" applyNumberFormat="1" applyFont="1" applyProtection="1">
      <alignment/>
      <protection locked="0"/>
    </xf>
    <xf numFmtId="0" fontId="24" fillId="0" borderId="0" xfId="1053" applyFont="1" applyBorder="1" applyAlignment="1" applyProtection="1">
      <alignment horizontal="right" vertical="center"/>
      <protection locked="0"/>
    </xf>
    <xf numFmtId="0" fontId="37" fillId="0" borderId="0" xfId="1037" applyFont="1" applyAlignment="1" applyProtection="1">
      <alignment vertical="center"/>
      <protection locked="0"/>
    </xf>
    <xf numFmtId="1" fontId="27" fillId="64" borderId="10" xfId="1040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0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0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53" applyFont="1" applyFill="1" applyBorder="1" applyAlignment="1" applyProtection="1">
      <alignment horizontal="center" vertical="center"/>
      <protection locked="0"/>
    </xf>
    <xf numFmtId="0" fontId="29" fillId="0" borderId="0" xfId="1037" applyFont="1" applyAlignment="1" applyProtection="1">
      <alignment vertical="center"/>
      <protection locked="0"/>
    </xf>
    <xf numFmtId="0" fontId="22" fillId="0" borderId="0" xfId="1040" applyFont="1" applyBorder="1" applyAlignment="1" applyProtection="1">
      <alignment horizontal="center" vertical="center" wrapText="1"/>
      <protection locked="0"/>
    </xf>
    <xf numFmtId="0" fontId="22" fillId="0" borderId="0" xfId="1053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37" applyNumberFormat="1" applyFont="1" applyBorder="1" applyAlignment="1" applyProtection="1">
      <alignment horizontal="center" vertical="center" wrapText="1"/>
      <protection locked="0"/>
    </xf>
    <xf numFmtId="169" fontId="35" fillId="0" borderId="0" xfId="1037" applyNumberFormat="1" applyFont="1" applyBorder="1" applyAlignment="1" applyProtection="1">
      <alignment horizontal="center" vertical="center" wrapText="1"/>
      <protection locked="0"/>
    </xf>
    <xf numFmtId="0" fontId="24" fillId="0" borderId="0" xfId="1037" applyFont="1" applyBorder="1" applyAlignment="1" applyProtection="1">
      <alignment horizontal="center" vertical="center" wrapText="1"/>
      <protection locked="0"/>
    </xf>
    <xf numFmtId="1" fontId="27" fillId="0" borderId="0" xfId="1037" applyNumberFormat="1" applyFont="1" applyBorder="1" applyAlignment="1" applyProtection="1">
      <alignment horizontal="center" vertical="center" wrapText="1"/>
      <protection locked="0"/>
    </xf>
    <xf numFmtId="0" fontId="25" fillId="0" borderId="0" xfId="1037" applyFont="1" applyBorder="1" applyAlignment="1" applyProtection="1">
      <alignment horizontal="center" vertical="center" wrapText="1"/>
      <protection locked="0"/>
    </xf>
    <xf numFmtId="0" fontId="22" fillId="0" borderId="0" xfId="1037" applyFont="1" applyAlignment="1" applyProtection="1">
      <alignment vertical="center"/>
      <protection locked="0"/>
    </xf>
    <xf numFmtId="0" fontId="0" fillId="0" borderId="0" xfId="1037" applyNumberFormat="1" applyFont="1" applyFill="1" applyBorder="1" applyAlignment="1" applyProtection="1">
      <alignment horizontal="center" vertical="center"/>
      <protection locked="0"/>
    </xf>
    <xf numFmtId="0" fontId="22" fillId="0" borderId="0" xfId="1037" applyNumberFormat="1" applyFont="1" applyFill="1" applyBorder="1" applyAlignment="1" applyProtection="1">
      <alignment vertical="center"/>
      <protection locked="0"/>
    </xf>
    <xf numFmtId="1" fontId="22" fillId="0" borderId="0" xfId="1037" applyNumberFormat="1" applyFont="1" applyAlignment="1" applyProtection="1">
      <alignment vertical="center"/>
      <protection locked="0"/>
    </xf>
    <xf numFmtId="169" fontId="22" fillId="0" borderId="0" xfId="1037" applyNumberFormat="1" applyFont="1" applyAlignment="1" applyProtection="1">
      <alignment vertical="center"/>
      <protection locked="0"/>
    </xf>
    <xf numFmtId="0" fontId="0" fillId="0" borderId="0" xfId="1037" applyNumberFormat="1" applyFont="1" applyFill="1" applyBorder="1" applyAlignment="1" applyProtection="1">
      <alignment vertical="center"/>
      <protection locked="0"/>
    </xf>
    <xf numFmtId="1" fontId="0" fillId="0" borderId="0" xfId="1037" applyNumberFormat="1" applyFont="1" applyAlignment="1" applyProtection="1">
      <alignment vertical="center"/>
      <protection locked="0"/>
    </xf>
    <xf numFmtId="169" fontId="0" fillId="0" borderId="0" xfId="1037" applyNumberFormat="1" applyFont="1" applyAlignment="1" applyProtection="1">
      <alignment vertical="center"/>
      <protection locked="0"/>
    </xf>
    <xf numFmtId="0" fontId="25" fillId="0" borderId="0" xfId="1044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11" applyNumberFormat="1" applyFont="1" applyFill="1" applyBorder="1" applyAlignment="1" applyProtection="1">
      <alignment horizontal="center" vertical="center"/>
      <protection locked="0"/>
    </xf>
    <xf numFmtId="0" fontId="0" fillId="0" borderId="0" xfId="1047" applyFill="1" applyAlignment="1" applyProtection="1">
      <alignment vertical="center"/>
      <protection locked="0"/>
    </xf>
    <xf numFmtId="0" fontId="20" fillId="0" borderId="0" xfId="1047" applyFont="1" applyFill="1" applyAlignment="1" applyProtection="1">
      <alignment vertical="center"/>
      <protection locked="0"/>
    </xf>
    <xf numFmtId="0" fontId="0" fillId="0" borderId="0" xfId="1047" applyFont="1" applyFill="1" applyAlignment="1" applyProtection="1">
      <alignment horizontal="center" vertical="center"/>
      <protection locked="0"/>
    </xf>
    <xf numFmtId="0" fontId="29" fillId="0" borderId="0" xfId="1047" applyFont="1" applyFill="1" applyAlignment="1" applyProtection="1">
      <alignment horizontal="center" vertical="center"/>
      <protection locked="0"/>
    </xf>
    <xf numFmtId="0" fontId="0" fillId="0" borderId="0" xfId="1047" applyFill="1" applyAlignment="1" applyProtection="1">
      <alignment horizontal="center" vertical="center" wrapText="1"/>
      <protection locked="0"/>
    </xf>
    <xf numFmtId="0" fontId="21" fillId="0" borderId="0" xfId="1059" applyFont="1" applyFill="1" applyAlignment="1">
      <alignment vertical="center" wrapText="1"/>
      <protection/>
    </xf>
    <xf numFmtId="0" fontId="0" fillId="0" borderId="0" xfId="734">
      <alignment/>
      <protection/>
    </xf>
    <xf numFmtId="0" fontId="38" fillId="0" borderId="0" xfId="1035" applyNumberFormat="1" applyFont="1" applyFill="1" applyBorder="1" applyAlignment="1" applyProtection="1">
      <alignment vertical="center"/>
      <protection locked="0"/>
    </xf>
    <xf numFmtId="0" fontId="30" fillId="0" borderId="0" xfId="1037" applyFont="1" applyAlignment="1" applyProtection="1">
      <alignment horizontal="center"/>
      <protection locked="0"/>
    </xf>
    <xf numFmtId="0" fontId="38" fillId="0" borderId="10" xfId="1035" applyNumberFormat="1" applyFont="1" applyFill="1" applyBorder="1" applyAlignment="1" applyProtection="1">
      <alignment vertical="center"/>
      <protection locked="0"/>
    </xf>
    <xf numFmtId="0" fontId="22" fillId="0" borderId="10" xfId="1035" applyNumberFormat="1" applyFont="1" applyFill="1" applyBorder="1" applyAlignment="1" applyProtection="1">
      <alignment vertical="center"/>
      <protection locked="0"/>
    </xf>
    <xf numFmtId="0" fontId="24" fillId="64" borderId="10" xfId="1053" applyFont="1" applyFill="1" applyBorder="1" applyAlignment="1" applyProtection="1">
      <alignment horizontal="center" vertical="center" wrapText="1"/>
      <protection locked="0"/>
    </xf>
    <xf numFmtId="0" fontId="37" fillId="0" borderId="0" xfId="1047" applyFont="1" applyFill="1" applyAlignment="1" applyProtection="1">
      <alignment vertical="center"/>
      <protection locked="0"/>
    </xf>
    <xf numFmtId="0" fontId="24" fillId="0" borderId="0" xfId="1047" applyFont="1" applyFill="1" applyProtection="1">
      <alignment/>
      <protection locked="0"/>
    </xf>
    <xf numFmtId="0" fontId="24" fillId="0" borderId="0" xfId="1047" applyFont="1" applyFill="1" applyAlignment="1" applyProtection="1">
      <alignment wrapText="1"/>
      <protection locked="0"/>
    </xf>
    <xf numFmtId="0" fontId="24" fillId="0" borderId="0" xfId="1047" applyFont="1" applyFill="1" applyAlignment="1" applyProtection="1">
      <alignment shrinkToFit="1"/>
      <protection locked="0"/>
    </xf>
    <xf numFmtId="0" fontId="24" fillId="0" borderId="0" xfId="1047" applyFont="1" applyFill="1" applyAlignment="1" applyProtection="1">
      <alignment horizontal="left"/>
      <protection locked="0"/>
    </xf>
    <xf numFmtId="0" fontId="33" fillId="0" borderId="0" xfId="1047" applyFont="1" applyFill="1" applyProtection="1">
      <alignment/>
      <protection locked="0"/>
    </xf>
    <xf numFmtId="0" fontId="25" fillId="0" borderId="10" xfId="1047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47" applyFont="1" applyFill="1" applyBorder="1" applyAlignment="1" applyProtection="1">
      <alignment horizontal="center" vertical="center" wrapText="1"/>
      <protection locked="0"/>
    </xf>
    <xf numFmtId="0" fontId="30" fillId="0" borderId="0" xfId="1047" applyFont="1" applyFill="1" applyAlignment="1" applyProtection="1">
      <alignment vertical="center" wrapText="1"/>
      <protection locked="0"/>
    </xf>
    <xf numFmtId="0" fontId="20" fillId="64" borderId="0" xfId="1047" applyFont="1" applyFill="1" applyAlignment="1" applyProtection="1">
      <alignment vertical="center"/>
      <protection locked="0"/>
    </xf>
    <xf numFmtId="0" fontId="34" fillId="0" borderId="0" xfId="1051" applyFont="1" applyAlignment="1" applyProtection="1">
      <alignment horizontal="right" vertical="center"/>
      <protection locked="0"/>
    </xf>
    <xf numFmtId="0" fontId="0" fillId="0" borderId="10" xfId="1052" applyFont="1" applyFill="1" applyBorder="1" applyAlignment="1" applyProtection="1">
      <alignment horizontal="center" vertical="center"/>
      <protection locked="0"/>
    </xf>
    <xf numFmtId="0" fontId="22" fillId="0" borderId="10" xfId="734" applyFont="1" applyBorder="1">
      <alignment/>
      <protection/>
    </xf>
    <xf numFmtId="0" fontId="22" fillId="0" borderId="10" xfId="1035" applyNumberFormat="1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0" fontId="32" fillId="0" borderId="10" xfId="1041" applyFont="1" applyFill="1" applyBorder="1" applyAlignment="1" applyProtection="1">
      <alignment horizontal="center" vertical="center" wrapText="1"/>
      <protection locked="0"/>
    </xf>
    <xf numFmtId="170" fontId="26" fillId="0" borderId="10" xfId="1037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1" applyFont="1" applyFill="1" applyBorder="1" applyAlignment="1" applyProtection="1">
      <alignment horizontal="center" vertical="center" wrapText="1"/>
      <protection locked="0"/>
    </xf>
    <xf numFmtId="0" fontId="24" fillId="0" borderId="10" xfId="1037" applyFont="1" applyFill="1" applyBorder="1" applyAlignment="1" applyProtection="1">
      <alignment horizontal="center" vertical="center" wrapText="1"/>
      <protection locked="0"/>
    </xf>
    <xf numFmtId="1" fontId="27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37" applyFont="1" applyFill="1" applyBorder="1" applyAlignment="1" applyProtection="1">
      <alignment horizontal="center" vertical="center" wrapText="1"/>
      <protection locked="0"/>
    </xf>
    <xf numFmtId="0" fontId="29" fillId="0" borderId="0" xfId="1037" applyFont="1" applyFill="1" applyAlignment="1" applyProtection="1">
      <alignment vertical="center"/>
      <protection locked="0"/>
    </xf>
    <xf numFmtId="0" fontId="0" fillId="0" borderId="0" xfId="734" applyFont="1">
      <alignment/>
      <protection/>
    </xf>
    <xf numFmtId="0" fontId="39" fillId="0" borderId="0" xfId="1048" applyFont="1" applyAlignment="1" applyProtection="1">
      <alignment vertical="center"/>
      <protection locked="0"/>
    </xf>
    <xf numFmtId="0" fontId="45" fillId="0" borderId="0" xfId="1037" applyFont="1" applyAlignment="1" applyProtection="1">
      <alignment vertical="center"/>
      <protection locked="0"/>
    </xf>
    <xf numFmtId="0" fontId="0" fillId="0" borderId="0" xfId="1036" applyFont="1" applyAlignment="1" applyProtection="1">
      <alignment vertical="center"/>
      <protection locked="0"/>
    </xf>
    <xf numFmtId="0" fontId="25" fillId="0" borderId="10" xfId="1037" applyFont="1" applyFill="1" applyBorder="1" applyAlignment="1" applyProtection="1">
      <alignment horizontal="center" vertical="center" wrapText="1"/>
      <protection locked="0"/>
    </xf>
    <xf numFmtId="0" fontId="0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47" applyFill="1" applyBorder="1" applyAlignment="1" applyProtection="1">
      <alignment vertical="center"/>
      <protection locked="0"/>
    </xf>
    <xf numFmtId="0" fontId="29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47" applyFill="1" applyBorder="1" applyAlignment="1" applyProtection="1">
      <alignment horizontal="center" vertical="center" wrapText="1"/>
      <protection locked="0"/>
    </xf>
    <xf numFmtId="0" fontId="41" fillId="0" borderId="0" xfId="734" applyFont="1" applyAlignment="1">
      <alignment/>
      <protection/>
    </xf>
    <xf numFmtId="0" fontId="42" fillId="0" borderId="0" xfId="1048" applyFont="1" applyAlignment="1" applyProtection="1">
      <alignment vertical="center"/>
      <protection locked="0"/>
    </xf>
    <xf numFmtId="0" fontId="41" fillId="0" borderId="0" xfId="734" applyFont="1">
      <alignment/>
      <protection/>
    </xf>
    <xf numFmtId="0" fontId="24" fillId="0" borderId="10" xfId="1048" applyFont="1" applyFill="1" applyBorder="1" applyAlignment="1" applyProtection="1">
      <alignment vertical="center" wrapText="1"/>
      <protection locked="0"/>
    </xf>
    <xf numFmtId="0" fontId="46" fillId="0" borderId="0" xfId="1037" applyFont="1" applyAlignment="1" applyProtection="1">
      <alignment vertical="center"/>
      <protection locked="0"/>
    </xf>
    <xf numFmtId="1" fontId="27" fillId="64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41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41" applyFont="1" applyFill="1" applyBorder="1" applyAlignment="1" applyProtection="1">
      <alignment horizontal="center" vertical="center" wrapText="1"/>
      <protection locked="0"/>
    </xf>
    <xf numFmtId="20" fontId="26" fillId="0" borderId="10" xfId="689" applyNumberFormat="1" applyFont="1" applyFill="1" applyBorder="1" applyAlignment="1">
      <alignment horizontal="center" vertical="center"/>
      <protection/>
    </xf>
    <xf numFmtId="170" fontId="26" fillId="0" borderId="10" xfId="1038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8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48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 wrapText="1"/>
      <protection locked="0"/>
    </xf>
    <xf numFmtId="0" fontId="24" fillId="0" borderId="10" xfId="1048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22" fillId="0" borderId="0" xfId="1047" applyFont="1" applyFill="1" applyAlignment="1" applyProtection="1">
      <alignment horizontal="center" vertical="center" wrapText="1"/>
      <protection locked="0"/>
    </xf>
    <xf numFmtId="0" fontId="22" fillId="0" borderId="0" xfId="1047" applyFont="1" applyFill="1" applyAlignment="1" applyProtection="1">
      <alignment horizontal="center" vertical="center"/>
      <protection locked="0"/>
    </xf>
    <xf numFmtId="0" fontId="22" fillId="0" borderId="0" xfId="1047" applyFont="1" applyFill="1" applyAlignment="1" applyProtection="1">
      <alignment vertical="center"/>
      <protection locked="0"/>
    </xf>
    <xf numFmtId="0" fontId="22" fillId="0" borderId="0" xfId="1043" applyFont="1" applyFill="1" applyAlignment="1" applyProtection="1">
      <alignment vertical="center"/>
      <protection locked="0"/>
    </xf>
    <xf numFmtId="0" fontId="22" fillId="0" borderId="0" xfId="1047" applyFont="1" applyFill="1" applyAlignment="1" applyProtection="1">
      <alignment horizontal="left" vertical="center"/>
      <protection locked="0"/>
    </xf>
    <xf numFmtId="0" fontId="24" fillId="0" borderId="10" xfId="1049" applyFont="1" applyFill="1" applyBorder="1" applyAlignment="1" applyProtection="1">
      <alignment horizontal="left" vertical="center" wrapText="1"/>
      <protection locked="0"/>
    </xf>
    <xf numFmtId="49" fontId="27" fillId="0" borderId="10" xfId="104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9" applyFont="1" applyFill="1" applyBorder="1" applyAlignment="1" applyProtection="1">
      <alignment horizontal="center" vertical="center" wrapText="1"/>
      <protection locked="0"/>
    </xf>
    <xf numFmtId="0" fontId="32" fillId="0" borderId="0" xfId="1059" applyFont="1" applyFill="1" applyAlignment="1">
      <alignment vertical="center" wrapText="1"/>
      <protection/>
    </xf>
    <xf numFmtId="0" fontId="22" fillId="0" borderId="0" xfId="1035" applyNumberFormat="1" applyFont="1" applyFill="1" applyBorder="1" applyAlignment="1" applyProtection="1">
      <alignment vertical="center" wrapText="1"/>
      <protection locked="0"/>
    </xf>
    <xf numFmtId="0" fontId="30" fillId="0" borderId="10" xfId="734" applyFont="1" applyBorder="1">
      <alignment/>
      <protection/>
    </xf>
    <xf numFmtId="0" fontId="24" fillId="0" borderId="10" xfId="1049" applyFont="1" applyFill="1" applyBorder="1" applyAlignment="1" applyProtection="1">
      <alignment vertical="center" wrapText="1"/>
      <protection locked="0"/>
    </xf>
    <xf numFmtId="0" fontId="24" fillId="64" borderId="10" xfId="1054" applyFont="1" applyFill="1" applyBorder="1" applyAlignment="1" applyProtection="1">
      <alignment horizontal="center" vertical="center" wrapText="1"/>
      <protection locked="0"/>
    </xf>
    <xf numFmtId="0" fontId="27" fillId="0" borderId="10" xfId="1046" applyFont="1" applyFill="1" applyBorder="1" applyAlignment="1" applyProtection="1">
      <alignment horizontal="center" vertical="center" wrapText="1"/>
      <protection locked="0"/>
    </xf>
    <xf numFmtId="169" fontId="24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047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1036" applyFont="1" applyAlignment="1" applyProtection="1">
      <alignment vertical="center"/>
      <protection locked="0"/>
    </xf>
    <xf numFmtId="0" fontId="0" fillId="0" borderId="12" xfId="1047" applyFill="1" applyBorder="1" applyAlignment="1" applyProtection="1">
      <alignment vertical="center"/>
      <protection locked="0"/>
    </xf>
    <xf numFmtId="0" fontId="37" fillId="0" borderId="0" xfId="1047" applyFont="1" applyFill="1" applyBorder="1" applyAlignment="1" applyProtection="1">
      <alignment vertical="center"/>
      <protection locked="0"/>
    </xf>
    <xf numFmtId="0" fontId="33" fillId="0" borderId="0" xfId="1047" applyFont="1" applyFill="1" applyBorder="1" applyProtection="1">
      <alignment/>
      <protection locked="0"/>
    </xf>
    <xf numFmtId="0" fontId="20" fillId="0" borderId="0" xfId="1047" applyFont="1" applyFill="1" applyBorder="1" applyAlignment="1" applyProtection="1">
      <alignment vertical="center"/>
      <protection locked="0"/>
    </xf>
    <xf numFmtId="0" fontId="22" fillId="0" borderId="0" xfId="1047" applyFont="1" applyFill="1" applyBorder="1" applyAlignment="1" applyProtection="1">
      <alignment vertical="center"/>
      <protection locked="0"/>
    </xf>
    <xf numFmtId="0" fontId="49" fillId="0" borderId="0" xfId="1047" applyFont="1" applyFill="1" applyBorder="1" applyAlignment="1" applyProtection="1">
      <alignment vertical="center"/>
      <protection locked="0"/>
    </xf>
    <xf numFmtId="0" fontId="41" fillId="0" borderId="0" xfId="1047" applyFont="1" applyFill="1" applyBorder="1" applyAlignment="1" applyProtection="1">
      <alignment vertical="center"/>
      <protection locked="0"/>
    </xf>
    <xf numFmtId="0" fontId="50" fillId="0" borderId="0" xfId="1047" applyFont="1" applyFill="1" applyBorder="1" applyAlignment="1" applyProtection="1">
      <alignment vertical="center"/>
      <protection locked="0"/>
    </xf>
    <xf numFmtId="0" fontId="30" fillId="0" borderId="0" xfId="1047" applyFont="1" applyFill="1" applyBorder="1" applyAlignment="1" applyProtection="1">
      <alignment horizontal="center" vertical="center"/>
      <protection locked="0"/>
    </xf>
    <xf numFmtId="0" fontId="30" fillId="0" borderId="0" xfId="1047" applyFont="1" applyFill="1" applyBorder="1" applyAlignment="1" applyProtection="1">
      <alignment vertical="center"/>
      <protection locked="0"/>
    </xf>
    <xf numFmtId="0" fontId="41" fillId="64" borderId="10" xfId="1047" applyFont="1" applyFill="1" applyBorder="1" applyAlignment="1" applyProtection="1">
      <alignment horizontal="center" vertical="center"/>
      <protection locked="0"/>
    </xf>
    <xf numFmtId="0" fontId="30" fillId="0" borderId="0" xfId="1039" applyFont="1" applyAlignment="1" applyProtection="1">
      <alignment horizontal="center"/>
      <protection locked="0"/>
    </xf>
    <xf numFmtId="0" fontId="0" fillId="0" borderId="0" xfId="1039" applyFont="1" applyAlignment="1" applyProtection="1">
      <alignment vertical="center"/>
      <protection locked="0"/>
    </xf>
    <xf numFmtId="0" fontId="0" fillId="0" borderId="0" xfId="1055" applyFont="1" applyAlignment="1" applyProtection="1">
      <alignment vertical="center"/>
      <protection locked="0"/>
    </xf>
    <xf numFmtId="0" fontId="36" fillId="0" borderId="0" xfId="1055" applyFont="1" applyAlignment="1" applyProtection="1">
      <alignment vertical="center"/>
      <protection locked="0"/>
    </xf>
    <xf numFmtId="0" fontId="37" fillId="0" borderId="0" xfId="1055" applyFont="1" applyAlignment="1" applyProtection="1">
      <alignment vertical="center"/>
      <protection locked="0"/>
    </xf>
    <xf numFmtId="0" fontId="24" fillId="0" borderId="0" xfId="1055" applyFont="1" applyProtection="1">
      <alignment/>
      <protection locked="0"/>
    </xf>
    <xf numFmtId="0" fontId="24" fillId="0" borderId="0" xfId="1055" applyFont="1" applyAlignment="1" applyProtection="1">
      <alignment wrapText="1"/>
      <protection locked="0"/>
    </xf>
    <xf numFmtId="0" fontId="24" fillId="0" borderId="0" xfId="1055" applyFont="1" applyAlignment="1" applyProtection="1">
      <alignment shrinkToFit="1"/>
      <protection locked="0"/>
    </xf>
    <xf numFmtId="1" fontId="33" fillId="0" borderId="0" xfId="1055" applyNumberFormat="1" applyFont="1" applyProtection="1">
      <alignment/>
      <protection locked="0"/>
    </xf>
    <xf numFmtId="169" fontId="24" fillId="0" borderId="0" xfId="1055" applyNumberFormat="1" applyFont="1" applyProtection="1">
      <alignment/>
      <protection locked="0"/>
    </xf>
    <xf numFmtId="0" fontId="33" fillId="0" borderId="0" xfId="1055" applyFont="1" applyProtection="1">
      <alignment/>
      <protection locked="0"/>
    </xf>
    <xf numFmtId="169" fontId="33" fillId="0" borderId="0" xfId="1055" applyNumberFormat="1" applyFont="1" applyProtection="1">
      <alignment/>
      <protection locked="0"/>
    </xf>
    <xf numFmtId="0" fontId="22" fillId="0" borderId="0" xfId="1042" applyFont="1" applyBorder="1" applyAlignment="1" applyProtection="1">
      <alignment horizontal="center" vertical="center" wrapText="1"/>
      <protection locked="0"/>
    </xf>
    <xf numFmtId="0" fontId="22" fillId="0" borderId="0" xfId="1055" applyFont="1" applyFill="1" applyBorder="1" applyAlignment="1" applyProtection="1">
      <alignment horizontal="center" vertical="center"/>
      <protection locked="0"/>
    </xf>
    <xf numFmtId="170" fontId="27" fillId="0" borderId="0" xfId="1039" applyNumberFormat="1" applyFont="1" applyBorder="1" applyAlignment="1" applyProtection="1">
      <alignment horizontal="center" vertical="center" wrapText="1"/>
      <protection locked="0"/>
    </xf>
    <xf numFmtId="169" fontId="35" fillId="0" borderId="0" xfId="1039" applyNumberFormat="1" applyFont="1" applyBorder="1" applyAlignment="1" applyProtection="1">
      <alignment horizontal="center" vertical="center" wrapText="1"/>
      <protection locked="0"/>
    </xf>
    <xf numFmtId="0" fontId="24" fillId="0" borderId="0" xfId="1039" applyFont="1" applyBorder="1" applyAlignment="1" applyProtection="1">
      <alignment horizontal="center" vertical="center" wrapText="1"/>
      <protection locked="0"/>
    </xf>
    <xf numFmtId="1" fontId="27" fillId="0" borderId="0" xfId="1039" applyNumberFormat="1" applyFont="1" applyBorder="1" applyAlignment="1" applyProtection="1">
      <alignment horizontal="center" vertical="center" wrapText="1"/>
      <protection locked="0"/>
    </xf>
    <xf numFmtId="0" fontId="25" fillId="0" borderId="0" xfId="1039" applyFont="1" applyBorder="1" applyAlignment="1" applyProtection="1">
      <alignment horizontal="center" vertical="center" wrapText="1"/>
      <protection locked="0"/>
    </xf>
    <xf numFmtId="0" fontId="29" fillId="0" borderId="0" xfId="1039" applyFont="1" applyAlignment="1" applyProtection="1">
      <alignment vertical="center"/>
      <protection locked="0"/>
    </xf>
    <xf numFmtId="0" fontId="22" fillId="0" borderId="0" xfId="1039" applyFont="1" applyAlignment="1" applyProtection="1">
      <alignment vertical="center"/>
      <protection locked="0"/>
    </xf>
    <xf numFmtId="0" fontId="0" fillId="0" borderId="0" xfId="1039" applyNumberFormat="1" applyFont="1" applyFill="1" applyBorder="1" applyAlignment="1" applyProtection="1">
      <alignment horizontal="center" vertical="center"/>
      <protection locked="0"/>
    </xf>
    <xf numFmtId="0" fontId="22" fillId="0" borderId="0" xfId="1039" applyNumberFormat="1" applyFont="1" applyFill="1" applyBorder="1" applyAlignment="1" applyProtection="1">
      <alignment vertical="center"/>
      <protection locked="0"/>
    </xf>
    <xf numFmtId="1" fontId="22" fillId="0" borderId="0" xfId="1039" applyNumberFormat="1" applyFont="1" applyAlignment="1" applyProtection="1">
      <alignment vertical="center"/>
      <protection locked="0"/>
    </xf>
    <xf numFmtId="169" fontId="22" fillId="0" borderId="0" xfId="1039" applyNumberFormat="1" applyFont="1" applyAlignment="1" applyProtection="1">
      <alignment vertical="center"/>
      <protection locked="0"/>
    </xf>
    <xf numFmtId="0" fontId="0" fillId="0" borderId="0" xfId="1039" applyNumberFormat="1" applyFont="1" applyFill="1" applyBorder="1" applyAlignment="1" applyProtection="1">
      <alignment vertical="center"/>
      <protection locked="0"/>
    </xf>
    <xf numFmtId="1" fontId="0" fillId="0" borderId="0" xfId="1039" applyNumberFormat="1" applyFont="1" applyAlignment="1" applyProtection="1">
      <alignment vertical="center"/>
      <protection locked="0"/>
    </xf>
    <xf numFmtId="169" fontId="0" fillId="0" borderId="0" xfId="1039" applyNumberFormat="1" applyFont="1" applyAlignment="1" applyProtection="1">
      <alignment vertical="center"/>
      <protection locked="0"/>
    </xf>
    <xf numFmtId="0" fontId="46" fillId="0" borderId="0" xfId="1039" applyFont="1" applyAlignment="1" applyProtection="1">
      <alignment vertical="center"/>
      <protection locked="0"/>
    </xf>
    <xf numFmtId="0" fontId="24" fillId="64" borderId="10" xfId="1048" applyFont="1" applyFill="1" applyBorder="1" applyAlignment="1" applyProtection="1">
      <alignment vertical="center" wrapText="1"/>
      <protection locked="0"/>
    </xf>
    <xf numFmtId="49" fontId="27" fillId="64" borderId="10" xfId="1048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48" applyFont="1" applyFill="1" applyBorder="1" applyAlignment="1" applyProtection="1">
      <alignment horizontal="center" vertical="center" wrapText="1"/>
      <protection locked="0"/>
    </xf>
    <xf numFmtId="0" fontId="24" fillId="64" borderId="10" xfId="1048" applyFont="1" applyFill="1" applyBorder="1" applyAlignment="1" applyProtection="1">
      <alignment horizontal="left" vertical="center" wrapText="1"/>
      <protection locked="0"/>
    </xf>
    <xf numFmtId="0" fontId="27" fillId="64" borderId="10" xfId="1045" applyFont="1" applyFill="1" applyBorder="1" applyAlignment="1" applyProtection="1">
      <alignment horizontal="center" vertical="center" wrapText="1"/>
      <protection locked="0"/>
    </xf>
    <xf numFmtId="0" fontId="27" fillId="64" borderId="10" xfId="1048" applyFont="1" applyFill="1" applyBorder="1" applyAlignment="1" applyProtection="1">
      <alignment horizontal="left" vertical="center" wrapText="1"/>
      <protection locked="0"/>
    </xf>
    <xf numFmtId="0" fontId="27" fillId="0" borderId="0" xfId="1048" applyFont="1" applyFill="1" applyBorder="1" applyAlignment="1" applyProtection="1">
      <alignment horizontal="center" vertical="center" wrapText="1"/>
      <protection locked="0"/>
    </xf>
    <xf numFmtId="0" fontId="32" fillId="0" borderId="0" xfId="1041" applyFont="1" applyFill="1" applyBorder="1" applyAlignment="1" applyProtection="1">
      <alignment horizontal="center" vertical="center" wrapText="1"/>
      <protection locked="0"/>
    </xf>
    <xf numFmtId="0" fontId="0" fillId="0" borderId="0" xfId="1052" applyFont="1" applyFill="1" applyBorder="1" applyAlignment="1" applyProtection="1">
      <alignment horizontal="center" vertical="center"/>
      <protection locked="0"/>
    </xf>
    <xf numFmtId="49" fontId="27" fillId="0" borderId="0" xfId="104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8" applyFont="1" applyFill="1" applyBorder="1" applyAlignment="1" applyProtection="1">
      <alignment horizontal="left" vertical="center" wrapText="1"/>
      <protection locked="0"/>
    </xf>
    <xf numFmtId="170" fontId="26" fillId="0" borderId="0" xfId="1037" applyNumberFormat="1" applyFont="1" applyFill="1" applyBorder="1" applyAlignment="1" applyProtection="1">
      <alignment horizontal="center" vertical="center" wrapText="1"/>
      <protection locked="0"/>
    </xf>
    <xf numFmtId="169" fontId="35" fillId="0" borderId="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041" applyFont="1" applyFill="1" applyBorder="1" applyAlignment="1" applyProtection="1">
      <alignment horizontal="center" vertical="center" wrapText="1"/>
      <protection locked="0"/>
    </xf>
    <xf numFmtId="0" fontId="24" fillId="0" borderId="0" xfId="1037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70" fontId="30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048" applyFont="1" applyFill="1" applyBorder="1" applyAlignment="1" applyProtection="1">
      <alignment vertical="center" wrapText="1"/>
      <protection locked="0"/>
    </xf>
    <xf numFmtId="1" fontId="27" fillId="0" borderId="0" xfId="103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7" applyFont="1" applyFill="1" applyBorder="1" applyAlignment="1" applyProtection="1">
      <alignment horizontal="center" vertical="center" wrapText="1"/>
      <protection locked="0"/>
    </xf>
    <xf numFmtId="0" fontId="27" fillId="0" borderId="10" xfId="1034" applyFont="1" applyFill="1" applyBorder="1" applyAlignment="1" applyProtection="1">
      <alignment horizontal="center" vertical="center" wrapText="1"/>
      <protection locked="0"/>
    </xf>
    <xf numFmtId="0" fontId="27" fillId="65" borderId="10" xfId="1048" applyFont="1" applyFill="1" applyBorder="1" applyAlignment="1" applyProtection="1">
      <alignment horizontal="center" vertical="center" wrapText="1"/>
      <protection locked="0"/>
    </xf>
    <xf numFmtId="0" fontId="24" fillId="0" borderId="10" xfId="1048" applyFont="1" applyBorder="1" applyAlignment="1" applyProtection="1">
      <alignment horizontal="left" vertical="center" wrapText="1"/>
      <protection locked="0"/>
    </xf>
    <xf numFmtId="49" fontId="27" fillId="0" borderId="10" xfId="1048" applyNumberFormat="1" applyFont="1" applyBorder="1" applyAlignment="1" applyProtection="1">
      <alignment horizontal="center" vertical="center" wrapText="1"/>
      <protection locked="0"/>
    </xf>
    <xf numFmtId="0" fontId="27" fillId="0" borderId="10" xfId="1048" applyFont="1" applyBorder="1" applyAlignment="1" applyProtection="1">
      <alignment horizontal="center" vertical="center" wrapText="1"/>
      <protection locked="0"/>
    </xf>
    <xf numFmtId="49" fontId="24" fillId="6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64" borderId="10" xfId="1058" applyNumberFormat="1" applyFont="1" applyFill="1" applyBorder="1" applyAlignment="1" applyProtection="1">
      <alignment horizontal="center" vertical="center" wrapText="1"/>
      <protection locked="0"/>
    </xf>
    <xf numFmtId="0" fontId="24" fillId="65" borderId="10" xfId="1050" applyFont="1" applyFill="1" applyBorder="1" applyAlignment="1" applyProtection="1">
      <alignment horizontal="left" vertical="center" wrapText="1"/>
      <protection locked="0"/>
    </xf>
    <xf numFmtId="49" fontId="27" fillId="0" borderId="10" xfId="746" applyNumberFormat="1" applyFont="1" applyBorder="1" applyAlignment="1">
      <alignment horizontal="center" vertical="center" wrapText="1"/>
      <protection/>
    </xf>
    <xf numFmtId="0" fontId="27" fillId="0" borderId="10" xfId="746" applyFont="1" applyBorder="1" applyAlignment="1" applyProtection="1">
      <alignment horizontal="center" vertical="center" wrapText="1"/>
      <protection locked="0"/>
    </xf>
    <xf numFmtId="49" fontId="27" fillId="0" borderId="10" xfId="419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0" borderId="0" xfId="1041" applyFont="1" applyFill="1" applyBorder="1" applyAlignment="1" applyProtection="1">
      <alignment horizontal="center" vertical="center" wrapText="1"/>
      <protection locked="0"/>
    </xf>
    <xf numFmtId="20" fontId="26" fillId="0" borderId="0" xfId="689" applyNumberFormat="1" applyFont="1" applyFill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horizontal="left" vertical="center" wrapText="1"/>
    </xf>
    <xf numFmtId="170" fontId="26" fillId="0" borderId="0" xfId="1038" applyNumberFormat="1" applyFont="1" applyFill="1" applyBorder="1" applyAlignment="1" applyProtection="1">
      <alignment horizontal="center" vertical="center" wrapText="1"/>
      <protection locked="0"/>
    </xf>
    <xf numFmtId="169" fontId="35" fillId="0" borderId="0" xfId="1038" applyNumberFormat="1" applyFont="1" applyFill="1" applyBorder="1" applyAlignment="1" applyProtection="1">
      <alignment horizontal="center" vertical="center" wrapText="1"/>
      <protection locked="0"/>
    </xf>
    <xf numFmtId="170" fontId="30" fillId="0" borderId="0" xfId="1038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2" fillId="0" borderId="0" xfId="1047" applyFont="1" applyFill="1" applyAlignment="1" applyProtection="1">
      <alignment horizontal="left" vertical="top"/>
      <protection locked="0"/>
    </xf>
    <xf numFmtId="0" fontId="27" fillId="0" borderId="10" xfId="1045" applyFont="1" applyFill="1" applyBorder="1" applyAlignment="1" applyProtection="1">
      <alignment horizontal="center" vertical="center" wrapText="1"/>
      <protection locked="0"/>
    </xf>
    <xf numFmtId="0" fontId="24" fillId="0" borderId="10" xfId="1057" applyFont="1" applyFill="1" applyBorder="1" applyAlignment="1" applyProtection="1">
      <alignment horizontal="left" vertical="center" wrapText="1"/>
      <protection locked="0"/>
    </xf>
    <xf numFmtId="49" fontId="27" fillId="0" borderId="10" xfId="70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709" applyFont="1" applyFill="1" applyBorder="1" applyAlignment="1" applyProtection="1">
      <alignment horizontal="center" vertical="center" wrapText="1"/>
      <protection locked="0"/>
    </xf>
    <xf numFmtId="49" fontId="27" fillId="64" borderId="11" xfId="1048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1049" applyFont="1" applyFill="1" applyBorder="1" applyAlignment="1" applyProtection="1">
      <alignment horizontal="center" vertical="center" wrapText="1"/>
      <protection locked="0"/>
    </xf>
    <xf numFmtId="0" fontId="27" fillId="65" borderId="11" xfId="1045" applyFont="1" applyFill="1" applyBorder="1" applyAlignment="1" applyProtection="1">
      <alignment horizontal="center" vertical="center" wrapText="1"/>
      <protection locked="0"/>
    </xf>
    <xf numFmtId="0" fontId="27" fillId="0" borderId="11" xfId="1046" applyFont="1" applyFill="1" applyBorder="1" applyAlignment="1" applyProtection="1">
      <alignment horizontal="center" vertical="center" wrapText="1"/>
      <protection locked="0"/>
    </xf>
    <xf numFmtId="49" fontId="27" fillId="0" borderId="11" xfId="419" applyNumberFormat="1" applyFont="1" applyBorder="1" applyAlignment="1" applyProtection="1">
      <alignment horizontal="center" vertical="center" wrapText="1"/>
      <protection locked="0"/>
    </xf>
    <xf numFmtId="0" fontId="27" fillId="0" borderId="11" xfId="1045" applyFont="1" applyFill="1" applyBorder="1" applyAlignment="1" applyProtection="1">
      <alignment horizontal="center" vertical="center" wrapText="1"/>
      <protection locked="0"/>
    </xf>
    <xf numFmtId="0" fontId="27" fillId="0" borderId="10" xfId="1047" applyFont="1" applyFill="1" applyBorder="1" applyAlignment="1" applyProtection="1">
      <alignment horizontal="center" vertical="center" wrapText="1"/>
      <protection locked="0"/>
    </xf>
    <xf numFmtId="0" fontId="22" fillId="0" borderId="0" xfId="1043" applyFont="1" applyFill="1" applyBorder="1" applyAlignment="1" applyProtection="1">
      <alignment vertical="center"/>
      <protection locked="0"/>
    </xf>
    <xf numFmtId="0" fontId="22" fillId="0" borderId="0" xfId="1047" applyFont="1" applyFill="1" applyBorder="1" applyAlignment="1" applyProtection="1">
      <alignment horizontal="center" vertical="center"/>
      <protection locked="0"/>
    </xf>
    <xf numFmtId="0" fontId="0" fillId="0" borderId="0" xfId="1036" applyFont="1" applyBorder="1" applyAlignment="1" applyProtection="1">
      <alignment vertical="center"/>
      <protection locked="0"/>
    </xf>
    <xf numFmtId="49" fontId="27" fillId="64" borderId="13" xfId="1058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10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47" applyFont="1" applyFill="1" applyAlignment="1" applyProtection="1">
      <alignment horizontal="center" vertical="center"/>
      <protection locked="0"/>
    </xf>
    <xf numFmtId="0" fontId="32" fillId="0" borderId="0" xfId="1047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1047" applyFont="1" applyFill="1" applyAlignment="1" applyProtection="1">
      <alignment horizontal="center" vertical="center" wrapText="1"/>
      <protection locked="0"/>
    </xf>
    <xf numFmtId="0" fontId="23" fillId="0" borderId="0" xfId="1047" applyFont="1" applyFill="1" applyAlignment="1" applyProtection="1">
      <alignment horizontal="center" vertical="center"/>
      <protection locked="0"/>
    </xf>
    <xf numFmtId="0" fontId="21" fillId="0" borderId="0" xfId="1037" applyFont="1" applyAlignment="1" applyProtection="1">
      <alignment horizontal="center" wrapText="1"/>
      <protection locked="0"/>
    </xf>
    <xf numFmtId="0" fontId="32" fillId="0" borderId="0" xfId="1037" applyFont="1" applyAlignment="1" applyProtection="1">
      <alignment horizontal="center" wrapText="1"/>
      <protection locked="0"/>
    </xf>
    <xf numFmtId="0" fontId="32" fillId="0" borderId="0" xfId="1037" applyFont="1" applyAlignment="1" applyProtection="1">
      <alignment horizontal="center"/>
      <protection locked="0"/>
    </xf>
    <xf numFmtId="0" fontId="22" fillId="0" borderId="0" xfId="1037" applyFont="1" applyAlignment="1" applyProtection="1">
      <alignment horizontal="center" vertical="center" wrapText="1"/>
      <protection locked="0"/>
    </xf>
    <xf numFmtId="0" fontId="47" fillId="0" borderId="0" xfId="1037" applyFont="1" applyAlignment="1" applyProtection="1">
      <alignment horizontal="center" vertical="center" wrapText="1"/>
      <protection locked="0"/>
    </xf>
    <xf numFmtId="0" fontId="22" fillId="0" borderId="0" xfId="1053" applyFont="1" applyAlignment="1" applyProtection="1">
      <alignment horizontal="center" vertical="center" wrapText="1"/>
      <protection locked="0"/>
    </xf>
    <xf numFmtId="0" fontId="23" fillId="0" borderId="0" xfId="1047" applyFont="1" applyAlignment="1" applyProtection="1">
      <alignment horizontal="center" vertical="center"/>
      <protection locked="0"/>
    </xf>
    <xf numFmtId="0" fontId="43" fillId="0" borderId="0" xfId="1053" applyFont="1" applyAlignment="1" applyProtection="1">
      <alignment horizontal="center" vertical="center" wrapText="1"/>
      <protection locked="0"/>
    </xf>
    <xf numFmtId="0" fontId="43" fillId="0" borderId="0" xfId="1053" applyFont="1" applyAlignment="1" applyProtection="1">
      <alignment horizontal="center" vertical="center"/>
      <protection locked="0"/>
    </xf>
    <xf numFmtId="0" fontId="31" fillId="0" borderId="0" xfId="1053" applyFont="1" applyAlignment="1" applyProtection="1">
      <alignment horizontal="center" vertical="center" wrapText="1"/>
      <protection locked="0"/>
    </xf>
    <xf numFmtId="0" fontId="30" fillId="0" borderId="0" xfId="1037" applyFont="1" applyAlignment="1" applyProtection="1">
      <alignment horizontal="center"/>
      <protection locked="0"/>
    </xf>
    <xf numFmtId="0" fontId="24" fillId="64" borderId="10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3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53" applyFont="1" applyFill="1" applyBorder="1" applyAlignment="1" applyProtection="1">
      <alignment horizontal="center" vertical="center" wrapText="1"/>
      <protection locked="0"/>
    </xf>
    <xf numFmtId="0" fontId="24" fillId="64" borderId="13" xfId="1053" applyFont="1" applyFill="1" applyBorder="1" applyAlignment="1" applyProtection="1">
      <alignment horizontal="center" vertical="center" wrapText="1"/>
      <protection locked="0"/>
    </xf>
    <xf numFmtId="169" fontId="24" fillId="64" borderId="10" xfId="1053" applyNumberFormat="1" applyFont="1" applyFill="1" applyBorder="1" applyAlignment="1" applyProtection="1">
      <alignment horizontal="center" vertical="center" wrapText="1"/>
      <protection locked="0"/>
    </xf>
    <xf numFmtId="169" fontId="24" fillId="64" borderId="14" xfId="1053" applyNumberFormat="1" applyFont="1" applyFill="1" applyBorder="1" applyAlignment="1" applyProtection="1">
      <alignment horizontal="center" vertical="center" wrapText="1"/>
      <protection locked="0"/>
    </xf>
    <xf numFmtId="169" fontId="24" fillId="64" borderId="15" xfId="1053" applyNumberFormat="1" applyFont="1" applyFill="1" applyBorder="1" applyAlignment="1" applyProtection="1">
      <alignment horizontal="center" vertical="center" wrapText="1"/>
      <protection locked="0"/>
    </xf>
    <xf numFmtId="0" fontId="30" fillId="64" borderId="10" xfId="1040" applyFont="1" applyFill="1" applyBorder="1" applyAlignment="1" applyProtection="1">
      <alignment horizontal="center" vertical="center"/>
      <protection locked="0"/>
    </xf>
    <xf numFmtId="0" fontId="25" fillId="64" borderId="16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7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53" applyFont="1" applyFill="1" applyBorder="1" applyAlignment="1" applyProtection="1">
      <alignment horizontal="center" vertical="center" textRotation="90" wrapText="1"/>
      <protection locked="0"/>
    </xf>
    <xf numFmtId="0" fontId="25" fillId="64" borderId="15" xfId="1053" applyFont="1" applyFill="1" applyBorder="1" applyAlignment="1" applyProtection="1">
      <alignment horizontal="center" vertical="center" textRotation="90" wrapText="1"/>
      <protection locked="0"/>
    </xf>
    <xf numFmtId="0" fontId="48" fillId="0" borderId="0" xfId="1037" applyFont="1" applyAlignment="1" applyProtection="1">
      <alignment horizontal="center" vertical="center" wrapText="1"/>
      <protection locked="0"/>
    </xf>
    <xf numFmtId="0" fontId="30" fillId="0" borderId="0" xfId="1039" applyFont="1" applyAlignment="1" applyProtection="1">
      <alignment horizontal="center"/>
      <protection locked="0"/>
    </xf>
    <xf numFmtId="170" fontId="27" fillId="0" borderId="11" xfId="1037" applyNumberFormat="1" applyFont="1" applyFill="1" applyBorder="1" applyAlignment="1" applyProtection="1">
      <alignment horizontal="center" vertical="center" wrapText="1"/>
      <protection locked="0"/>
    </xf>
    <xf numFmtId="170" fontId="27" fillId="0" borderId="18" xfId="1037" applyNumberFormat="1" applyFont="1" applyFill="1" applyBorder="1" applyAlignment="1" applyProtection="1">
      <alignment horizontal="center" vertical="center" wrapText="1"/>
      <protection locked="0"/>
    </xf>
    <xf numFmtId="170" fontId="27" fillId="0" borderId="13" xfId="1037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54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5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5" xfId="1054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center" vertical="center" wrapText="1"/>
    </xf>
    <xf numFmtId="169" fontId="24" fillId="64" borderId="10" xfId="1054" applyNumberFormat="1" applyFont="1" applyFill="1" applyBorder="1" applyAlignment="1" applyProtection="1">
      <alignment horizontal="center" vertical="center" wrapText="1"/>
      <protection locked="0"/>
    </xf>
    <xf numFmtId="0" fontId="24" fillId="64" borderId="10" xfId="1054" applyFont="1" applyFill="1" applyBorder="1" applyAlignment="1" applyProtection="1">
      <alignment horizontal="center" vertical="center" wrapText="1"/>
      <protection locked="0"/>
    </xf>
    <xf numFmtId="0" fontId="30" fillId="64" borderId="10" xfId="1041" applyFont="1" applyFill="1" applyBorder="1" applyAlignment="1" applyProtection="1">
      <alignment horizontal="center" vertical="center"/>
      <protection locked="0"/>
    </xf>
    <xf numFmtId="0" fontId="30" fillId="64" borderId="11" xfId="1041" applyFont="1" applyFill="1" applyBorder="1" applyAlignment="1" applyProtection="1">
      <alignment horizontal="center" vertical="center"/>
      <protection locked="0"/>
    </xf>
    <xf numFmtId="0" fontId="30" fillId="64" borderId="18" xfId="1041" applyFont="1" applyFill="1" applyBorder="1" applyAlignment="1" applyProtection="1">
      <alignment horizontal="center" vertical="center"/>
      <protection locked="0"/>
    </xf>
    <xf numFmtId="0" fontId="30" fillId="64" borderId="13" xfId="104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25" fillId="64" borderId="19" xfId="105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64" borderId="20" xfId="1054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39" applyFont="1" applyAlignment="1" applyProtection="1">
      <alignment horizontal="center" wrapText="1"/>
      <protection locked="0"/>
    </xf>
    <xf numFmtId="0" fontId="32" fillId="0" borderId="0" xfId="1039" applyFont="1" applyAlignment="1" applyProtection="1">
      <alignment horizontal="center" wrapText="1"/>
      <protection locked="0"/>
    </xf>
    <xf numFmtId="0" fontId="47" fillId="0" borderId="0" xfId="0" applyFont="1" applyAlignment="1">
      <alignment horizontal="center" vertical="center" wrapText="1"/>
    </xf>
    <xf numFmtId="0" fontId="22" fillId="0" borderId="0" xfId="1055" applyFont="1" applyAlignment="1" applyProtection="1">
      <alignment horizontal="center" vertical="center" wrapText="1"/>
      <protection locked="0"/>
    </xf>
    <xf numFmtId="0" fontId="43" fillId="0" borderId="0" xfId="1055" applyFont="1" applyAlignment="1" applyProtection="1">
      <alignment horizontal="center" vertical="center" wrapText="1"/>
      <protection locked="0"/>
    </xf>
    <xf numFmtId="169" fontId="24" fillId="64" borderId="14" xfId="1054" applyNumberFormat="1" applyFont="1" applyFill="1" applyBorder="1" applyAlignment="1" applyProtection="1">
      <alignment horizontal="center" vertical="center" wrapText="1"/>
      <protection locked="0"/>
    </xf>
    <xf numFmtId="169" fontId="24" fillId="64" borderId="21" xfId="1054" applyNumberFormat="1" applyFont="1" applyFill="1" applyBorder="1" applyAlignment="1" applyProtection="1">
      <alignment horizontal="center" vertical="center" wrapText="1"/>
      <protection locked="0"/>
    </xf>
    <xf numFmtId="169" fontId="24" fillId="64" borderId="15" xfId="10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37" applyFont="1" applyAlignment="1" applyProtection="1">
      <alignment horizontal="center" wrapText="1"/>
      <protection locked="0"/>
    </xf>
    <xf numFmtId="0" fontId="21" fillId="0" borderId="0" xfId="1037" applyFont="1" applyAlignment="1" applyProtection="1">
      <alignment horizontal="center" vertical="center" wrapText="1"/>
      <protection locked="0"/>
    </xf>
    <xf numFmtId="0" fontId="21" fillId="0" borderId="0" xfId="1047" applyFont="1" applyFill="1" applyAlignment="1" applyProtection="1">
      <alignment horizontal="center" vertical="center" wrapText="1"/>
      <protection locked="0"/>
    </xf>
    <xf numFmtId="0" fontId="51" fillId="0" borderId="0" xfId="1059" applyFont="1" applyFill="1" applyAlignment="1">
      <alignment horizontal="center" vertical="center" wrapText="1"/>
      <protection/>
    </xf>
    <xf numFmtId="0" fontId="38" fillId="0" borderId="0" xfId="1035" applyNumberFormat="1" applyFont="1" applyFill="1" applyBorder="1" applyAlignment="1" applyProtection="1">
      <alignment horizontal="center" vertical="center"/>
      <protection locked="0"/>
    </xf>
  </cellXfs>
  <cellStyles count="109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2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1" xfId="412"/>
    <cellStyle name="Денежный 2 11 2" xfId="413"/>
    <cellStyle name="Денежный 2 11 2 2" xfId="414"/>
    <cellStyle name="Денежный 2 11 2 3" xfId="415"/>
    <cellStyle name="Денежный 2 11 3" xfId="416"/>
    <cellStyle name="Денежный 2 12" xfId="417"/>
    <cellStyle name="Денежный 2 13" xfId="418"/>
    <cellStyle name="Денежный 2 13 2" xfId="419"/>
    <cellStyle name="Денежный 2 13 3" xfId="420"/>
    <cellStyle name="Денежный 2 14" xfId="421"/>
    <cellStyle name="Денежный 2 15" xfId="422"/>
    <cellStyle name="Денежный 2 16" xfId="423"/>
    <cellStyle name="Денежный 2 17" xfId="424"/>
    <cellStyle name="Денежный 2 18" xfId="425"/>
    <cellStyle name="Денежный 2 19" xfId="426"/>
    <cellStyle name="Денежный 2 2" xfId="427"/>
    <cellStyle name="Денежный 2 2 10" xfId="428"/>
    <cellStyle name="Денежный 2 2 11" xfId="429"/>
    <cellStyle name="Денежный 2 2 12" xfId="430"/>
    <cellStyle name="Денежный 2 2 2" xfId="431"/>
    <cellStyle name="Денежный 2 2 2 10" xfId="432"/>
    <cellStyle name="Денежный 2 2 2 11" xfId="433"/>
    <cellStyle name="Денежный 2 2 2 2" xfId="434"/>
    <cellStyle name="Денежный 2 2 2 3" xfId="435"/>
    <cellStyle name="Денежный 2 2 2 4" xfId="436"/>
    <cellStyle name="Денежный 2 2 2 4 2" xfId="437"/>
    <cellStyle name="Денежный 2 2 2 5" xfId="438"/>
    <cellStyle name="Денежный 2 2 2 6" xfId="439"/>
    <cellStyle name="Денежный 2 2 2 7" xfId="440"/>
    <cellStyle name="Денежный 2 2 2 8" xfId="441"/>
    <cellStyle name="Денежный 2 2 2 9" xfId="442"/>
    <cellStyle name="Денежный 2 2 3" xfId="443"/>
    <cellStyle name="Денежный 2 2 4" xfId="444"/>
    <cellStyle name="Денежный 2 2 5" xfId="445"/>
    <cellStyle name="Денежный 2 2 5 2" xfId="446"/>
    <cellStyle name="Денежный 2 2 6" xfId="447"/>
    <cellStyle name="Денежный 2 2 7" xfId="448"/>
    <cellStyle name="Денежный 2 2 8" xfId="449"/>
    <cellStyle name="Денежный 2 2 9" xfId="450"/>
    <cellStyle name="Денежный 2 20" xfId="451"/>
    <cellStyle name="Денежный 2 21" xfId="452"/>
    <cellStyle name="Денежный 2 22" xfId="453"/>
    <cellStyle name="Денежный 2 23" xfId="454"/>
    <cellStyle name="Денежный 2 24" xfId="455"/>
    <cellStyle name="Денежный 2 24 2" xfId="456"/>
    <cellStyle name="Денежный 2 25" xfId="457"/>
    <cellStyle name="Денежный 2 26" xfId="458"/>
    <cellStyle name="Денежный 2 27" xfId="459"/>
    <cellStyle name="Денежный 2 28" xfId="460"/>
    <cellStyle name="Денежный 2 29" xfId="461"/>
    <cellStyle name="Денежный 2 3" xfId="462"/>
    <cellStyle name="Денежный 2 3 2" xfId="463"/>
    <cellStyle name="Денежный 2 3 2 2" xfId="464"/>
    <cellStyle name="Денежный 2 3 2 3" xfId="465"/>
    <cellStyle name="Денежный 2 3 2 4" xfId="466"/>
    <cellStyle name="Денежный 2 3 3" xfId="467"/>
    <cellStyle name="Денежный 2 3 4" xfId="468"/>
    <cellStyle name="Денежный 2 3 5" xfId="469"/>
    <cellStyle name="Денежный 2 3 6" xfId="470"/>
    <cellStyle name="Денежный 2 3 7" xfId="471"/>
    <cellStyle name="Денежный 2 3 8" xfId="472"/>
    <cellStyle name="Денежный 2 3 9" xfId="473"/>
    <cellStyle name="Денежный 2 3 9 2" xfId="474"/>
    <cellStyle name="Денежный 2 3 9 2 2" xfId="475"/>
    <cellStyle name="Денежный 2 3 9 2 3" xfId="476"/>
    <cellStyle name="Денежный 2 3 9 2 4" xfId="477"/>
    <cellStyle name="Денежный 2 3 9 3" xfId="478"/>
    <cellStyle name="Денежный 2 3 9 4" xfId="479"/>
    <cellStyle name="Денежный 2 3 9 5" xfId="480"/>
    <cellStyle name="Денежный 2 3 9 6" xfId="481"/>
    <cellStyle name="Денежный 2 3 9 7" xfId="482"/>
    <cellStyle name="Денежный 2 3 9 8" xfId="483"/>
    <cellStyle name="Денежный 2 30" xfId="484"/>
    <cellStyle name="Денежный 2 31" xfId="485"/>
    <cellStyle name="Денежный 2 32" xfId="486"/>
    <cellStyle name="Денежный 2 33" xfId="487"/>
    <cellStyle name="Денежный 2 34" xfId="488"/>
    <cellStyle name="Денежный 2 35" xfId="489"/>
    <cellStyle name="Денежный 2 36" xfId="490"/>
    <cellStyle name="Денежный 2 36 2" xfId="491"/>
    <cellStyle name="Денежный 2 37" xfId="492"/>
    <cellStyle name="Денежный 2 38" xfId="493"/>
    <cellStyle name="Денежный 2 39" xfId="494"/>
    <cellStyle name="Денежный 2 4" xfId="495"/>
    <cellStyle name="Денежный 2 4 2" xfId="496"/>
    <cellStyle name="Денежный 2 4 3" xfId="497"/>
    <cellStyle name="Денежный 2 4 4" xfId="498"/>
    <cellStyle name="Денежный 2 4 5" xfId="499"/>
    <cellStyle name="Денежный 2 4 6" xfId="500"/>
    <cellStyle name="Денежный 2 4 7" xfId="501"/>
    <cellStyle name="Денежный 2 4 8" xfId="502"/>
    <cellStyle name="Денежный 2 4 9" xfId="503"/>
    <cellStyle name="Денежный 2 40" xfId="504"/>
    <cellStyle name="Денежный 2 41" xfId="505"/>
    <cellStyle name="Денежный 2 42" xfId="506"/>
    <cellStyle name="Денежный 2 43" xfId="507"/>
    <cellStyle name="Денежный 2 45" xfId="508"/>
    <cellStyle name="Денежный 2 46" xfId="509"/>
    <cellStyle name="Денежный 2 47" xfId="510"/>
    <cellStyle name="Денежный 2 5" xfId="511"/>
    <cellStyle name="Денежный 2 5 2" xfId="512"/>
    <cellStyle name="Денежный 2 5 2 2" xfId="513"/>
    <cellStyle name="Денежный 2 5 2 3" xfId="514"/>
    <cellStyle name="Денежный 2 5 2 4" xfId="515"/>
    <cellStyle name="Денежный 2 5 3" xfId="516"/>
    <cellStyle name="Денежный 2 5 3 2" xfId="517"/>
    <cellStyle name="Денежный 2 5 3 3" xfId="518"/>
    <cellStyle name="Денежный 2 5 3 4" xfId="519"/>
    <cellStyle name="Денежный 2 5 4" xfId="520"/>
    <cellStyle name="Денежный 2 5 4 2" xfId="521"/>
    <cellStyle name="Денежный 2 5 4 3" xfId="522"/>
    <cellStyle name="Денежный 2 5 4 4" xfId="523"/>
    <cellStyle name="Денежный 2 5 5" xfId="524"/>
    <cellStyle name="Денежный 2 5 6" xfId="525"/>
    <cellStyle name="Денежный 2 5 7" xfId="526"/>
    <cellStyle name="Денежный 2 5 8" xfId="527"/>
    <cellStyle name="Денежный 2 51" xfId="528"/>
    <cellStyle name="Денежный 2 6" xfId="529"/>
    <cellStyle name="Денежный 2 7" xfId="530"/>
    <cellStyle name="Денежный 2 8" xfId="531"/>
    <cellStyle name="Денежный 2 9" xfId="532"/>
    <cellStyle name="Денежный 20" xfId="533"/>
    <cellStyle name="Денежный 24" xfId="534"/>
    <cellStyle name="Денежный 24 11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2" xfId="589"/>
    <cellStyle name="Денежный 4 2 2" xfId="590"/>
    <cellStyle name="Денежный 4 2 3" xfId="591"/>
    <cellStyle name="Денежный 4 3" xfId="592"/>
    <cellStyle name="Денежный 4 3 2" xfId="593"/>
    <cellStyle name="Денежный 4 3 3" xfId="594"/>
    <cellStyle name="Денежный 4 3 3 2" xfId="595"/>
    <cellStyle name="Денежный 4 3 3 3" xfId="596"/>
    <cellStyle name="Денежный 4 3 3 4" xfId="597"/>
    <cellStyle name="Денежный 4 3 4" xfId="598"/>
    <cellStyle name="Денежный 4 3 5" xfId="599"/>
    <cellStyle name="Денежный 4 3 6" xfId="600"/>
    <cellStyle name="Денежный 4 3 7" xfId="601"/>
    <cellStyle name="Денежный 4 4" xfId="602"/>
    <cellStyle name="Денежный 4 4 2" xfId="603"/>
    <cellStyle name="Денежный 4 5" xfId="604"/>
    <cellStyle name="Денежный 4 5 2" xfId="605"/>
    <cellStyle name="Денежный 4 6" xfId="606"/>
    <cellStyle name="Денежный 4 7" xfId="607"/>
    <cellStyle name="Денежный 4 8" xfId="608"/>
    <cellStyle name="Денежный 4 9" xfId="609"/>
    <cellStyle name="Денежный 5" xfId="610"/>
    <cellStyle name="Денежный 5 2" xfId="611"/>
    <cellStyle name="Денежный 5 2 2" xfId="612"/>
    <cellStyle name="Денежный 5 2 3" xfId="613"/>
    <cellStyle name="Денежный 5 3" xfId="614"/>
    <cellStyle name="Денежный 5 3 2" xfId="615"/>
    <cellStyle name="Денежный 5 4" xfId="616"/>
    <cellStyle name="Денежный 5 5" xfId="617"/>
    <cellStyle name="Денежный 5 5 2" xfId="618"/>
    <cellStyle name="Денежный 6" xfId="619"/>
    <cellStyle name="Денежный 6 10" xfId="620"/>
    <cellStyle name="Денежный 6 11" xfId="621"/>
    <cellStyle name="Денежный 6 2" xfId="622"/>
    <cellStyle name="Денежный 6 2 2" xfId="623"/>
    <cellStyle name="Денежный 6 2 3" xfId="624"/>
    <cellStyle name="Денежный 6 3" xfId="625"/>
    <cellStyle name="Денежный 6 4" xfId="626"/>
    <cellStyle name="Денежный 6 5" xfId="627"/>
    <cellStyle name="Денежный 6 5 2" xfId="628"/>
    <cellStyle name="Денежный 6 6" xfId="629"/>
    <cellStyle name="Денежный 6 7" xfId="630"/>
    <cellStyle name="Денежный 6 7 2" xfId="631"/>
    <cellStyle name="Денежный 6 7 3" xfId="632"/>
    <cellStyle name="Денежный 6 7 4" xfId="633"/>
    <cellStyle name="Денежный 6 7 5" xfId="634"/>
    <cellStyle name="Денежный 6 7 6" xfId="635"/>
    <cellStyle name="Денежный 6 8" xfId="636"/>
    <cellStyle name="Денежный 6 8 2" xfId="637"/>
    <cellStyle name="Денежный 6 8 3" xfId="638"/>
    <cellStyle name="Денежный 6 8 4" xfId="639"/>
    <cellStyle name="Денежный 6 9" xfId="640"/>
    <cellStyle name="Денежный 7 2" xfId="641"/>
    <cellStyle name="Денежный 7 2 2" xfId="642"/>
    <cellStyle name="Денежный 7 2 3" xfId="643"/>
    <cellStyle name="Денежный 7 3" xfId="644"/>
    <cellStyle name="Денежный 7 4" xfId="645"/>
    <cellStyle name="Денежный 7 5" xfId="646"/>
    <cellStyle name="Денежный 7 5 2" xfId="647"/>
    <cellStyle name="Денежный 7 6" xfId="648"/>
    <cellStyle name="Денежный 8 2" xfId="649"/>
    <cellStyle name="Денежный 8 2 2" xfId="650"/>
    <cellStyle name="Денежный 8 2 3" xfId="651"/>
    <cellStyle name="Денежный 8 3" xfId="652"/>
    <cellStyle name="Денежный 8 3 2" xfId="653"/>
    <cellStyle name="Денежный 8 4" xfId="654"/>
    <cellStyle name="Денежный 8 5" xfId="655"/>
    <cellStyle name="Денежный 8 5 2" xfId="656"/>
    <cellStyle name="Денежный 8 6" xfId="657"/>
    <cellStyle name="Денежный 9 2" xfId="658"/>
    <cellStyle name="Денежный 9 2 2" xfId="659"/>
    <cellStyle name="Денежный 9 2 3" xfId="660"/>
    <cellStyle name="Денежный 9 2 4" xfId="661"/>
    <cellStyle name="Денежный 9 3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Итог" xfId="675"/>
    <cellStyle name="Итог 2" xfId="676"/>
    <cellStyle name="Итог 3" xfId="677"/>
    <cellStyle name="Контрольная ячейка" xfId="678"/>
    <cellStyle name="Контрольная ячейка 2" xfId="679"/>
    <cellStyle name="Контрольная ячейка 3" xfId="680"/>
    <cellStyle name="Контрольная ячейка 4" xfId="681"/>
    <cellStyle name="Название" xfId="682"/>
    <cellStyle name="Название 2" xfId="683"/>
    <cellStyle name="Название 3" xfId="684"/>
    <cellStyle name="Нейтральный" xfId="685"/>
    <cellStyle name="Нейтральный 2" xfId="686"/>
    <cellStyle name="Нейтральный 3" xfId="687"/>
    <cellStyle name="Нейтральный 4" xfId="688"/>
    <cellStyle name="Обычный 10" xfId="689"/>
    <cellStyle name="Обычный 10 2" xfId="690"/>
    <cellStyle name="Обычный 10 2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2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 9" xfId="706"/>
    <cellStyle name="Обычный 12" xfId="707"/>
    <cellStyle name="Обычный 12 2 2" xfId="708"/>
    <cellStyle name="Обычный 12 2 2 2" xfId="709"/>
    <cellStyle name="Обычный 12 2 2 2 2" xfId="710"/>
    <cellStyle name="Обычный 12 2 2 2_Winner_28_01_2023 выездка_ред" xfId="711"/>
    <cellStyle name="Обычный 12_Winner_28_01_2023 выездка_ред" xfId="712"/>
    <cellStyle name="Обычный 13 2" xfId="713"/>
    <cellStyle name="Обычный 14" xfId="714"/>
    <cellStyle name="Обычный 14 2" xfId="715"/>
    <cellStyle name="Обычный 14 3" xfId="716"/>
    <cellStyle name="Обычный 14 4" xfId="717"/>
    <cellStyle name="Обычный 14 5" xfId="718"/>
    <cellStyle name="Обычный 14 6" xfId="719"/>
    <cellStyle name="Обычный 15" xfId="720"/>
    <cellStyle name="Обычный 15 2" xfId="721"/>
    <cellStyle name="Обычный 16" xfId="722"/>
    <cellStyle name="Обычный 17" xfId="723"/>
    <cellStyle name="Обычный 17 2" xfId="724"/>
    <cellStyle name="Обычный 17 3" xfId="725"/>
    <cellStyle name="Обычный 17 4" xfId="726"/>
    <cellStyle name="Обычный 17 5" xfId="727"/>
    <cellStyle name="Обычный 17 6" xfId="728"/>
    <cellStyle name="Обычный 17 7" xfId="729"/>
    <cellStyle name="Обычный 18" xfId="730"/>
    <cellStyle name="Обычный 18 2" xfId="731"/>
    <cellStyle name="Обычный 18 3" xfId="732"/>
    <cellStyle name="Обычный 19" xfId="733"/>
    <cellStyle name="Обычный 2" xfId="734"/>
    <cellStyle name="Обычный 2 10" xfId="735"/>
    <cellStyle name="Обычный 2 10 2" xfId="736"/>
    <cellStyle name="Обычный 2 11" xfId="737"/>
    <cellStyle name="Обычный 2 12" xfId="738"/>
    <cellStyle name="Обычный 2 13" xfId="739"/>
    <cellStyle name="Обычный 2 14" xfId="740"/>
    <cellStyle name="Обычный 2 14 10" xfId="741"/>
    <cellStyle name="Обычный 2 14 10 2" xfId="742"/>
    <cellStyle name="Обычный 2 14 11" xfId="743"/>
    <cellStyle name="Обычный 2 14 12" xfId="744"/>
    <cellStyle name="Обычный 2 14 2" xfId="745"/>
    <cellStyle name="Обычный 2 14 2 2" xfId="746"/>
    <cellStyle name="Обычный 2 14 3" xfId="747"/>
    <cellStyle name="Обычный 2 14 4" xfId="748"/>
    <cellStyle name="Обычный 2 14 5" xfId="749"/>
    <cellStyle name="Обычный 2 14 6" xfId="750"/>
    <cellStyle name="Обычный 2 14 7" xfId="751"/>
    <cellStyle name="Обычный 2 14 8" xfId="752"/>
    <cellStyle name="Обычный 2 14 9" xfId="753"/>
    <cellStyle name="Обычный 2 15" xfId="754"/>
    <cellStyle name="Обычный 2 16" xfId="755"/>
    <cellStyle name="Обычный 2 17" xfId="756"/>
    <cellStyle name="Обычный 2 18" xfId="757"/>
    <cellStyle name="Обычный 2 19" xfId="758"/>
    <cellStyle name="Обычный 2 2" xfId="759"/>
    <cellStyle name="Обычный 2 2 10" xfId="760"/>
    <cellStyle name="Обычный 2 2 10 2" xfId="761"/>
    <cellStyle name="Обычный 2 2 11" xfId="762"/>
    <cellStyle name="Обычный 2 2 12" xfId="763"/>
    <cellStyle name="Обычный 2 2 13" xfId="764"/>
    <cellStyle name="Обычный 2 2 14" xfId="765"/>
    <cellStyle name="Обычный 2 2 15" xfId="766"/>
    <cellStyle name="Обычный 2 2 16" xfId="767"/>
    <cellStyle name="Обычный 2 2 17" xfId="768"/>
    <cellStyle name="Обычный 2 2 2" xfId="769"/>
    <cellStyle name="Обычный 2 2 2 2" xfId="770"/>
    <cellStyle name="Обычный 2 2 2 2 2" xfId="771"/>
    <cellStyle name="Обычный 2 2 2 2 3" xfId="772"/>
    <cellStyle name="Обычный 2 2 2 2 4" xfId="773"/>
    <cellStyle name="Обычный 2 2 2 2 5" xfId="774"/>
    <cellStyle name="Обычный 2 2 2 3" xfId="775"/>
    <cellStyle name="Обычный 2 2 2 3 2" xfId="776"/>
    <cellStyle name="Обычный 2 2 2 4" xfId="777"/>
    <cellStyle name="Обычный 2 2 2 4 2" xfId="778"/>
    <cellStyle name="Обычный 2 2 2 4 3" xfId="779"/>
    <cellStyle name="Обычный 2 2 2 4 4" xfId="780"/>
    <cellStyle name="Обычный 2 2 2 5" xfId="781"/>
    <cellStyle name="Обычный 2 2 2 5 2" xfId="782"/>
    <cellStyle name="Обычный 2 2 2 5 3" xfId="783"/>
    <cellStyle name="Обычный 2 2 2 5 4" xfId="784"/>
    <cellStyle name="Обычный 2 2 2 6" xfId="785"/>
    <cellStyle name="Обычный 2 2 2 7" xfId="786"/>
    <cellStyle name="Обычный 2 2 2 8" xfId="787"/>
    <cellStyle name="Обычный 2 2 2 9" xfId="788"/>
    <cellStyle name="Обычный 2 2 3" xfId="789"/>
    <cellStyle name="Обычный 2 2 3 2" xfId="790"/>
    <cellStyle name="Обычный 2 2 3 2 2" xfId="791"/>
    <cellStyle name="Обычный 2 2 3 2 3" xfId="792"/>
    <cellStyle name="Обычный 2 2 3 3" xfId="793"/>
    <cellStyle name="Обычный 2 2 3 4" xfId="794"/>
    <cellStyle name="Обычный 2 2 3 5" xfId="795"/>
    <cellStyle name="Обычный 2 2 3 6" xfId="796"/>
    <cellStyle name="Обычный 2 2 3 7" xfId="797"/>
    <cellStyle name="Обычный 2 2 3 8" xfId="798"/>
    <cellStyle name="Обычный 2 2 4" xfId="799"/>
    <cellStyle name="Обычный 2 2 4 2" xfId="800"/>
    <cellStyle name="Обычный 2 2 4 3" xfId="801"/>
    <cellStyle name="Обычный 2 2 4 4" xfId="802"/>
    <cellStyle name="Обычный 2 2 5" xfId="803"/>
    <cellStyle name="Обычный 2 2 5 2" xfId="804"/>
    <cellStyle name="Обычный 2 2 5 3" xfId="805"/>
    <cellStyle name="Обычный 2 2 5 4" xfId="806"/>
    <cellStyle name="Обычный 2 2 6" xfId="807"/>
    <cellStyle name="Обычный 2 2 7" xfId="808"/>
    <cellStyle name="Обычный 2 2 8" xfId="809"/>
    <cellStyle name="Обычный 2 2 9" xfId="810"/>
    <cellStyle name="Обычный 2 2_База1 (version 1)" xfId="811"/>
    <cellStyle name="Обычный 2 20" xfId="812"/>
    <cellStyle name="Обычный 2 21" xfId="813"/>
    <cellStyle name="Обычный 2 22" xfId="814"/>
    <cellStyle name="Обычный 2 23" xfId="815"/>
    <cellStyle name="Обычный 2 24" xfId="816"/>
    <cellStyle name="Обычный 2 24 2" xfId="817"/>
    <cellStyle name="Обычный 2 24 3" xfId="818"/>
    <cellStyle name="Обычный 2 24 4" xfId="819"/>
    <cellStyle name="Обычный 2 24 5" xfId="820"/>
    <cellStyle name="Обычный 2 25" xfId="821"/>
    <cellStyle name="Обычный 2 26" xfId="822"/>
    <cellStyle name="Обычный 2 27" xfId="823"/>
    <cellStyle name="Обычный 2 28" xfId="824"/>
    <cellStyle name="Обычный 2 29" xfId="825"/>
    <cellStyle name="Обычный 2 3" xfId="826"/>
    <cellStyle name="Обычный 2 3 2" xfId="827"/>
    <cellStyle name="Обычный 2 3 2 2" xfId="828"/>
    <cellStyle name="Обычный 2 3 2 3" xfId="829"/>
    <cellStyle name="Обычный 2 3 3" xfId="830"/>
    <cellStyle name="Обычный 2 3 4" xfId="831"/>
    <cellStyle name="Обычный 2 3 5" xfId="832"/>
    <cellStyle name="Обычный 2 3 6" xfId="833"/>
    <cellStyle name="Обычный 2 3 7" xfId="834"/>
    <cellStyle name="Обычный 2 3 8" xfId="835"/>
    <cellStyle name="Обычный 2 3 9" xfId="836"/>
    <cellStyle name="Обычный 2 3_Winner_28_01_2023 выездка_ред" xfId="837"/>
    <cellStyle name="Обычный 2 30" xfId="838"/>
    <cellStyle name="Обычный 2 31" xfId="839"/>
    <cellStyle name="Обычный 2 32" xfId="840"/>
    <cellStyle name="Обычный 2 33" xfId="841"/>
    <cellStyle name="Обычный 2 33 2" xfId="842"/>
    <cellStyle name="Обычный 2 34" xfId="843"/>
    <cellStyle name="Обычный 2 35" xfId="844"/>
    <cellStyle name="Обычный 2 36" xfId="845"/>
    <cellStyle name="Обычный 2 37" xfId="846"/>
    <cellStyle name="Обычный 2 38" xfId="847"/>
    <cellStyle name="Обычный 2 39" xfId="848"/>
    <cellStyle name="Обычный 2 4" xfId="849"/>
    <cellStyle name="Обычный 2 4 10" xfId="850"/>
    <cellStyle name="Обычный 2 4 2" xfId="851"/>
    <cellStyle name="Обычный 2 4 2 2" xfId="852"/>
    <cellStyle name="Обычный 2 4 2 3" xfId="853"/>
    <cellStyle name="Обычный 2 4 3" xfId="854"/>
    <cellStyle name="Обычный 2 4 4" xfId="855"/>
    <cellStyle name="Обычный 2 4 5" xfId="856"/>
    <cellStyle name="Обычный 2 4 6" xfId="857"/>
    <cellStyle name="Обычный 2 4 7" xfId="858"/>
    <cellStyle name="Обычный 2 4 8" xfId="859"/>
    <cellStyle name="Обычный 2 4 9" xfId="860"/>
    <cellStyle name="Обычный 2 40" xfId="861"/>
    <cellStyle name="Обычный 2 47" xfId="862"/>
    <cellStyle name="Обычный 2 5" xfId="863"/>
    <cellStyle name="Обычный 2 5 2" xfId="864"/>
    <cellStyle name="Обычный 2 5 2 2" xfId="865"/>
    <cellStyle name="Обычный 2 5 3" xfId="866"/>
    <cellStyle name="Обычный 2 5 3 2" xfId="867"/>
    <cellStyle name="Обычный 2 5 3 3" xfId="868"/>
    <cellStyle name="Обычный 2 51" xfId="869"/>
    <cellStyle name="Обычный 2 6" xfId="870"/>
    <cellStyle name="Обычный 2 6 2" xfId="871"/>
    <cellStyle name="Обычный 2 6 2 2" xfId="872"/>
    <cellStyle name="Обычный 2 6 2 3" xfId="873"/>
    <cellStyle name="Обычный 2 7" xfId="874"/>
    <cellStyle name="Обычный 2 7 2" xfId="875"/>
    <cellStyle name="Обычный 2 8" xfId="876"/>
    <cellStyle name="Обычный 2 9" xfId="877"/>
    <cellStyle name="Обычный 2_Выездка ноябрь 2010 г." xfId="878"/>
    <cellStyle name="Обычный 20" xfId="879"/>
    <cellStyle name="Обычный 21" xfId="880"/>
    <cellStyle name="Обычный 22" xfId="881"/>
    <cellStyle name="Обычный 23" xfId="882"/>
    <cellStyle name="Обычный 24" xfId="883"/>
    <cellStyle name="Обычный 25" xfId="884"/>
    <cellStyle name="Обычный 26" xfId="885"/>
    <cellStyle name="Обычный 29" xfId="886"/>
    <cellStyle name="Обычный 3" xfId="887"/>
    <cellStyle name="Обычный 3 10" xfId="888"/>
    <cellStyle name="Обычный 3 11" xfId="889"/>
    <cellStyle name="Обычный 3 12" xfId="890"/>
    <cellStyle name="Обычный 3 13" xfId="891"/>
    <cellStyle name="Обычный 3 13 2" xfId="892"/>
    <cellStyle name="Обычный 3 13_pudost_16-07_17_startovye" xfId="893"/>
    <cellStyle name="Обычный 3 14" xfId="894"/>
    <cellStyle name="Обычный 3 15" xfId="895"/>
    <cellStyle name="Обычный 3 16" xfId="896"/>
    <cellStyle name="Обычный 3 17" xfId="897"/>
    <cellStyle name="Обычный 3 18" xfId="898"/>
    <cellStyle name="Обычный 3 19" xfId="899"/>
    <cellStyle name="Обычный 3 2" xfId="900"/>
    <cellStyle name="Обычный 3 2 10" xfId="901"/>
    <cellStyle name="Обычный 3 2 11" xfId="902"/>
    <cellStyle name="Обычный 3 2 2" xfId="903"/>
    <cellStyle name="Обычный 3 2 2 10" xfId="904"/>
    <cellStyle name="Обычный 3 2 2 2" xfId="905"/>
    <cellStyle name="Обычный 3 2 2 2 2" xfId="906"/>
    <cellStyle name="Обычный 3 2 2 3" xfId="907"/>
    <cellStyle name="Обычный 3 2 2 4" xfId="908"/>
    <cellStyle name="Обычный 3 2 2 5" xfId="909"/>
    <cellStyle name="Обычный 3 2 2 6" xfId="910"/>
    <cellStyle name="Обычный 3 2 2 7" xfId="911"/>
    <cellStyle name="Обычный 3 2 2 8" xfId="912"/>
    <cellStyle name="Обычный 3 2 2 9" xfId="913"/>
    <cellStyle name="Обычный 3 2 3" xfId="914"/>
    <cellStyle name="Обычный 3 2 4" xfId="915"/>
    <cellStyle name="Обычный 3 2 4 2" xfId="916"/>
    <cellStyle name="Обычный 3 2 4_Winner_28_01_2023 выездка_ред" xfId="917"/>
    <cellStyle name="Обычный 3 2 5" xfId="918"/>
    <cellStyle name="Обычный 3 2 6" xfId="919"/>
    <cellStyle name="Обычный 3 2 7" xfId="920"/>
    <cellStyle name="Обычный 3 2 8" xfId="921"/>
    <cellStyle name="Обычный 3 2 9" xfId="922"/>
    <cellStyle name="Обычный 3 20" xfId="923"/>
    <cellStyle name="Обычный 3 21" xfId="924"/>
    <cellStyle name="Обычный 3 3" xfId="925"/>
    <cellStyle name="Обычный 3 3 2" xfId="926"/>
    <cellStyle name="Обычный 3 3 3" xfId="927"/>
    <cellStyle name="Обычный 3 4" xfId="928"/>
    <cellStyle name="Обычный 3 5" xfId="929"/>
    <cellStyle name="Обычный 3 5 2" xfId="930"/>
    <cellStyle name="Обычный 3 5 3" xfId="931"/>
    <cellStyle name="Обычный 3 6" xfId="932"/>
    <cellStyle name="Обычный 3 7" xfId="933"/>
    <cellStyle name="Обычный 3 8" xfId="934"/>
    <cellStyle name="Обычный 3 9" xfId="935"/>
    <cellStyle name="Обычный 30" xfId="936"/>
    <cellStyle name="Обычный 31" xfId="937"/>
    <cellStyle name="Обычный 34" xfId="938"/>
    <cellStyle name="Обычный 35" xfId="939"/>
    <cellStyle name="Обычный 36" xfId="940"/>
    <cellStyle name="Обычный 39" xfId="941"/>
    <cellStyle name="Обычный 4" xfId="942"/>
    <cellStyle name="Обычный 4 10" xfId="943"/>
    <cellStyle name="Обычный 4 11" xfId="944"/>
    <cellStyle name="Обычный 4 12" xfId="945"/>
    <cellStyle name="Обычный 4 13" xfId="946"/>
    <cellStyle name="Обычный 4 14" xfId="947"/>
    <cellStyle name="Обычный 4 14 2" xfId="948"/>
    <cellStyle name="Обычный 4 14 3" xfId="949"/>
    <cellStyle name="Обычный 4 14 4" xfId="950"/>
    <cellStyle name="Обычный 4 15" xfId="951"/>
    <cellStyle name="Обычный 4 16" xfId="952"/>
    <cellStyle name="Обычный 4 17" xfId="953"/>
    <cellStyle name="Обычный 4 2" xfId="954"/>
    <cellStyle name="Обычный 4 2 2" xfId="955"/>
    <cellStyle name="Обычный 4 2 3" xfId="956"/>
    <cellStyle name="Обычный 4 3" xfId="957"/>
    <cellStyle name="Обычный 4 4" xfId="958"/>
    <cellStyle name="Обычный 4 5" xfId="959"/>
    <cellStyle name="Обычный 4 6" xfId="960"/>
    <cellStyle name="Обычный 4 7" xfId="961"/>
    <cellStyle name="Обычный 4 8" xfId="962"/>
    <cellStyle name="Обычный 4 9" xfId="963"/>
    <cellStyle name="Обычный 40" xfId="964"/>
    <cellStyle name="Обычный 42" xfId="965"/>
    <cellStyle name="Обычный 43" xfId="966"/>
    <cellStyle name="Обычный 45" xfId="967"/>
    <cellStyle name="Обычный 5" xfId="968"/>
    <cellStyle name="Обычный 5 10" xfId="969"/>
    <cellStyle name="Обычный 5 11" xfId="970"/>
    <cellStyle name="Обычный 5 12" xfId="971"/>
    <cellStyle name="Обычный 5 13" xfId="972"/>
    <cellStyle name="Обычный 5 14" xfId="973"/>
    <cellStyle name="Обычный 5 15" xfId="974"/>
    <cellStyle name="Обычный 5 16" xfId="975"/>
    <cellStyle name="Обычный 5 17" xfId="976"/>
    <cellStyle name="Обычный 5 18" xfId="977"/>
    <cellStyle name="Обычный 5 19" xfId="978"/>
    <cellStyle name="Обычный 5 2" xfId="979"/>
    <cellStyle name="Обычный 5 2 2" xfId="980"/>
    <cellStyle name="Обычный 5 2 3" xfId="981"/>
    <cellStyle name="Обычный 5 20" xfId="982"/>
    <cellStyle name="Обычный 5 21" xfId="983"/>
    <cellStyle name="Обычный 5 3" xfId="984"/>
    <cellStyle name="Обычный 5 3 2" xfId="985"/>
    <cellStyle name="Обычный 5 3 3" xfId="986"/>
    <cellStyle name="Обычный 5 4" xfId="987"/>
    <cellStyle name="Обычный 5 4 2" xfId="988"/>
    <cellStyle name="Обычный 5 5" xfId="989"/>
    <cellStyle name="Обычный 5 6" xfId="990"/>
    <cellStyle name="Обычный 5 7" xfId="991"/>
    <cellStyle name="Обычный 5 8" xfId="992"/>
    <cellStyle name="Обычный 5 9" xfId="993"/>
    <cellStyle name="Обычный 5_15_06_2014_prinevskoe" xfId="994"/>
    <cellStyle name="Обычный 6" xfId="995"/>
    <cellStyle name="Обычный 6 10" xfId="996"/>
    <cellStyle name="Обычный 6 11" xfId="997"/>
    <cellStyle name="Обычный 6 12" xfId="998"/>
    <cellStyle name="Обычный 6 13" xfId="999"/>
    <cellStyle name="Обычный 6 14" xfId="1000"/>
    <cellStyle name="Обычный 6 15" xfId="1001"/>
    <cellStyle name="Обычный 6 16" xfId="1002"/>
    <cellStyle name="Обычный 6 17" xfId="1003"/>
    <cellStyle name="Обычный 6 2" xfId="1004"/>
    <cellStyle name="Обычный 6 2 2" xfId="1005"/>
    <cellStyle name="Обычный 6 3" xfId="1006"/>
    <cellStyle name="Обычный 6 4" xfId="1007"/>
    <cellStyle name="Обычный 6 5" xfId="1008"/>
    <cellStyle name="Обычный 6 6" xfId="1009"/>
    <cellStyle name="Обычный 6 7" xfId="1010"/>
    <cellStyle name="Обычный 6 8" xfId="1011"/>
    <cellStyle name="Обычный 6 9" xfId="1012"/>
    <cellStyle name="Обычный 7" xfId="1013"/>
    <cellStyle name="Обычный 7 10" xfId="1014"/>
    <cellStyle name="Обычный 7 11" xfId="1015"/>
    <cellStyle name="Обычный 7 12" xfId="1016"/>
    <cellStyle name="Обычный 7 2" xfId="1017"/>
    <cellStyle name="Обычный 7 3" xfId="1018"/>
    <cellStyle name="Обычный 7 4" xfId="1019"/>
    <cellStyle name="Обычный 7 5" xfId="1020"/>
    <cellStyle name="Обычный 7 6" xfId="1021"/>
    <cellStyle name="Обычный 7 7" xfId="1022"/>
    <cellStyle name="Обычный 7 8" xfId="1023"/>
    <cellStyle name="Обычный 7 9" xfId="1024"/>
    <cellStyle name="Обычный 7_Winner_28_01_2023 выездка_ред" xfId="1025"/>
    <cellStyle name="Обычный 8" xfId="1026"/>
    <cellStyle name="Обычный 8 2" xfId="1027"/>
    <cellStyle name="Обычный 8 3" xfId="1028"/>
    <cellStyle name="Обычный 8 4" xfId="1029"/>
    <cellStyle name="Обычный 8_Winner_28_01_2023 выездка_ред" xfId="1030"/>
    <cellStyle name="Обычный 9" xfId="1031"/>
    <cellStyle name="Обычный 9 2" xfId="1032"/>
    <cellStyle name="Обычный 9_Winner_28_01_2023 выездка_ред" xfId="1033"/>
    <cellStyle name="Обычный_База 2 2 2 2 2 2" xfId="1034"/>
    <cellStyle name="Обычный_Выездка технические1" xfId="1035"/>
    <cellStyle name="Обычный_Выездка технические1 2" xfId="1036"/>
    <cellStyle name="Обычный_Выездка технические1 3" xfId="1037"/>
    <cellStyle name="Обычный_Выездка технические1 3 2" xfId="1038"/>
    <cellStyle name="Обычный_Выездка технические1 3_Winner_28_01_2023 выездка_ред" xfId="1039"/>
    <cellStyle name="Обычный_Измайлово-2003" xfId="1040"/>
    <cellStyle name="Обычный_Измайлово-2003 2" xfId="1041"/>
    <cellStyle name="Обычный_Измайлово-2003_Winner_28_01_2023 выездка_ред" xfId="1042"/>
    <cellStyle name="Обычный_конкур К" xfId="1043"/>
    <cellStyle name="Обычный_конкур1" xfId="1044"/>
    <cellStyle name="Обычный_конкур1 2 2" xfId="1045"/>
    <cellStyle name="Обычный_конкур1 2 2 2" xfId="1046"/>
    <cellStyle name="Обычный_Лист Microsoft Excel" xfId="1047"/>
    <cellStyle name="Обычный_Лист Microsoft Excel 10" xfId="1048"/>
    <cellStyle name="Обычный_Лист Microsoft Excel 10 2" xfId="1049"/>
    <cellStyle name="Обычный_Лист Microsoft Excel 10 3" xfId="1050"/>
    <cellStyle name="Обычный_Лист Microsoft Excel 2" xfId="1051"/>
    <cellStyle name="Обычный_Лист Microsoft Excel 2 12" xfId="1052"/>
    <cellStyle name="Обычный_Лист Microsoft Excel 3" xfId="1053"/>
    <cellStyle name="Обычный_Лист Microsoft Excel 3 2" xfId="1054"/>
    <cellStyle name="Обычный_Лист Microsoft Excel 3_Winner_28_01_2023 выездка_ред" xfId="1055"/>
    <cellStyle name="Обычный_Орел" xfId="1056"/>
    <cellStyle name="Обычный_Орел 11 2" xfId="1057"/>
    <cellStyle name="Обычный_Россия (В) юниоры 2_Стартовые 04-06.04.13" xfId="1058"/>
    <cellStyle name="Обычный_Форма технических_конкур" xfId="1059"/>
    <cellStyle name="Плохой" xfId="1060"/>
    <cellStyle name="Плохой 2" xfId="1061"/>
    <cellStyle name="Плохой 3" xfId="1062"/>
    <cellStyle name="Плохой 4" xfId="1063"/>
    <cellStyle name="Пояснение" xfId="1064"/>
    <cellStyle name="Пояснение 2" xfId="1065"/>
    <cellStyle name="Пояснение 3" xfId="1066"/>
    <cellStyle name="Примечание" xfId="1067"/>
    <cellStyle name="Примечание 2" xfId="1068"/>
    <cellStyle name="Примечание 3" xfId="1069"/>
    <cellStyle name="Примечание 4" xfId="1070"/>
    <cellStyle name="Примечание 5" xfId="1071"/>
    <cellStyle name="Percent" xfId="1072"/>
    <cellStyle name="Процентный 2" xfId="1073"/>
    <cellStyle name="Связанная ячейка" xfId="1074"/>
    <cellStyle name="Связанная ячейка 2" xfId="1075"/>
    <cellStyle name="Связанная ячейка 3" xfId="1076"/>
    <cellStyle name="Текст предупреждения" xfId="1077"/>
    <cellStyle name="Текст предупреждения 2" xfId="1078"/>
    <cellStyle name="Текст предупреждения 3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2 2" xfId="1085"/>
    <cellStyle name="Финансовый 2 2 3" xfId="1086"/>
    <cellStyle name="Финансовый 2 2 4" xfId="1087"/>
    <cellStyle name="Финансовый 2 2 4 2" xfId="1088"/>
    <cellStyle name="Финансовый 2 2 5" xfId="1089"/>
    <cellStyle name="Финансовый 2 2 5 2" xfId="1090"/>
    <cellStyle name="Финансовый 2 2 6" xfId="1091"/>
    <cellStyle name="Финансовый 2 2 6 2" xfId="1092"/>
    <cellStyle name="Финансовый 2 3" xfId="1093"/>
    <cellStyle name="Финансовый 2 3 2" xfId="1094"/>
    <cellStyle name="Финансовый 2 4" xfId="1095"/>
    <cellStyle name="Финансовый 2 4 2" xfId="1096"/>
    <cellStyle name="Финансовый 3" xfId="1097"/>
    <cellStyle name="Финансовый 3 2" xfId="1098"/>
    <cellStyle name="Финансовый 4" xfId="1099"/>
    <cellStyle name="Хороший" xfId="1100"/>
    <cellStyle name="Хороший 2" xfId="1101"/>
    <cellStyle name="Хороший 3" xfId="1102"/>
    <cellStyle name="Хороший 4" xfId="1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3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180975</xdr:rowOff>
    </xdr:from>
    <xdr:to>
      <xdr:col>3</xdr:col>
      <xdr:colOff>514350</xdr:colOff>
      <xdr:row>1</xdr:row>
      <xdr:rowOff>742950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38175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1352550</xdr:colOff>
      <xdr:row>0</xdr:row>
      <xdr:rowOff>247650</xdr:rowOff>
    </xdr:from>
    <xdr:to>
      <xdr:col>11</xdr:col>
      <xdr:colOff>704850</xdr:colOff>
      <xdr:row>1</xdr:row>
      <xdr:rowOff>561975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4765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200025</xdr:rowOff>
    </xdr:from>
    <xdr:to>
      <xdr:col>10</xdr:col>
      <xdr:colOff>1200150</xdr:colOff>
      <xdr:row>1</xdr:row>
      <xdr:rowOff>419100</xdr:rowOff>
    </xdr:to>
    <xdr:pic>
      <xdr:nvPicPr>
        <xdr:cNvPr id="3" name="Picture 135" descr="Герб Всеволожского райо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200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0</xdr:row>
      <xdr:rowOff>361950</xdr:rowOff>
    </xdr:from>
    <xdr:to>
      <xdr:col>10</xdr:col>
      <xdr:colOff>381000</xdr:colOff>
      <xdr:row>1</xdr:row>
      <xdr:rowOff>285750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76450" y="361950"/>
          <a:ext cx="6410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3</xdr:col>
      <xdr:colOff>1085850</xdr:colOff>
      <xdr:row>1</xdr:row>
      <xdr:rowOff>85725</xdr:rowOff>
    </xdr:to>
    <xdr:pic>
      <xdr:nvPicPr>
        <xdr:cNvPr id="5" name="Picture 138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95250"/>
          <a:ext cx="1390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57150</xdr:rowOff>
    </xdr:from>
    <xdr:to>
      <xdr:col>6</xdr:col>
      <xdr:colOff>400050</xdr:colOff>
      <xdr:row>0</xdr:row>
      <xdr:rowOff>819150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715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1171575</xdr:colOff>
      <xdr:row>0</xdr:row>
      <xdr:rowOff>171450</xdr:rowOff>
    </xdr:from>
    <xdr:to>
      <xdr:col>15</xdr:col>
      <xdr:colOff>152400</xdr:colOff>
      <xdr:row>0</xdr:row>
      <xdr:rowOff>561975</xdr:rowOff>
    </xdr:to>
    <xdr:pic>
      <xdr:nvPicPr>
        <xdr:cNvPr id="2" name="Picture 45" descr="IMG-20221230-WA0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71450"/>
          <a:ext cx="6105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152400</xdr:rowOff>
    </xdr:from>
    <xdr:to>
      <xdr:col>4</xdr:col>
      <xdr:colOff>295275</xdr:colOff>
      <xdr:row>0</xdr:row>
      <xdr:rowOff>742950</xdr:rowOff>
    </xdr:to>
    <xdr:pic>
      <xdr:nvPicPr>
        <xdr:cNvPr id="3" name="Picture 200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52400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114300</xdr:rowOff>
    </xdr:from>
    <xdr:to>
      <xdr:col>24</xdr:col>
      <xdr:colOff>114300</xdr:colOff>
      <xdr:row>1</xdr:row>
      <xdr:rowOff>9525</xdr:rowOff>
    </xdr:to>
    <xdr:pic>
      <xdr:nvPicPr>
        <xdr:cNvPr id="4" name="Рисунок 39" descr="виннер 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01450" y="114300"/>
          <a:ext cx="1447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542925</xdr:colOff>
      <xdr:row>0</xdr:row>
      <xdr:rowOff>76200</xdr:rowOff>
    </xdr:from>
    <xdr:to>
      <xdr:col>18</xdr:col>
      <xdr:colOff>9525</xdr:colOff>
      <xdr:row>0</xdr:row>
      <xdr:rowOff>952500</xdr:rowOff>
    </xdr:to>
    <xdr:pic>
      <xdr:nvPicPr>
        <xdr:cNvPr id="5" name="Picture 70" descr="Герб Всеволожского райо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67950" y="7620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57150</xdr:rowOff>
    </xdr:from>
    <xdr:to>
      <xdr:col>6</xdr:col>
      <xdr:colOff>609600</xdr:colOff>
      <xdr:row>0</xdr:row>
      <xdr:rowOff>828675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715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123825</xdr:rowOff>
    </xdr:from>
    <xdr:to>
      <xdr:col>22</xdr:col>
      <xdr:colOff>409575</xdr:colOff>
      <xdr:row>0</xdr:row>
      <xdr:rowOff>1104900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2875" y="123825"/>
          <a:ext cx="1314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1304925</xdr:colOff>
      <xdr:row>0</xdr:row>
      <xdr:rowOff>171450</xdr:rowOff>
    </xdr:from>
    <xdr:to>
      <xdr:col>16</xdr:col>
      <xdr:colOff>0</xdr:colOff>
      <xdr:row>0</xdr:row>
      <xdr:rowOff>581025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71450"/>
          <a:ext cx="6553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0</xdr:row>
      <xdr:rowOff>133350</xdr:rowOff>
    </xdr:from>
    <xdr:to>
      <xdr:col>18</xdr:col>
      <xdr:colOff>371475</xdr:colOff>
      <xdr:row>0</xdr:row>
      <xdr:rowOff>1019175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96575" y="133350"/>
          <a:ext cx="63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409575</xdr:colOff>
      <xdr:row>0</xdr:row>
      <xdr:rowOff>657225</xdr:rowOff>
    </xdr:to>
    <xdr:pic>
      <xdr:nvPicPr>
        <xdr:cNvPr id="5" name="Picture 200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5725"/>
          <a:ext cx="181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6</xdr:col>
      <xdr:colOff>390525</xdr:colOff>
      <xdr:row>0</xdr:row>
      <xdr:rowOff>828675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620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114300</xdr:rowOff>
    </xdr:from>
    <xdr:to>
      <xdr:col>24</xdr:col>
      <xdr:colOff>190500</xdr:colOff>
      <xdr:row>1</xdr:row>
      <xdr:rowOff>19050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58675" y="114300"/>
          <a:ext cx="1304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1038225</xdr:colOff>
      <xdr:row>0</xdr:row>
      <xdr:rowOff>104775</xdr:rowOff>
    </xdr:from>
    <xdr:to>
      <xdr:col>16</xdr:col>
      <xdr:colOff>76200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04775"/>
          <a:ext cx="7191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0</xdr:row>
      <xdr:rowOff>104775</xdr:rowOff>
    </xdr:from>
    <xdr:to>
      <xdr:col>18</xdr:col>
      <xdr:colOff>409575</xdr:colOff>
      <xdr:row>0</xdr:row>
      <xdr:rowOff>971550</xdr:rowOff>
    </xdr:to>
    <xdr:pic>
      <xdr:nvPicPr>
        <xdr:cNvPr id="4" name="Picture 47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01400" y="104775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142875</xdr:rowOff>
    </xdr:from>
    <xdr:to>
      <xdr:col>4</xdr:col>
      <xdr:colOff>361950</xdr:colOff>
      <xdr:row>0</xdr:row>
      <xdr:rowOff>723900</xdr:rowOff>
    </xdr:to>
    <xdr:pic>
      <xdr:nvPicPr>
        <xdr:cNvPr id="5" name="Picture 200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76200</xdr:rowOff>
    </xdr:from>
    <xdr:to>
      <xdr:col>6</xdr:col>
      <xdr:colOff>390525</xdr:colOff>
      <xdr:row>0</xdr:row>
      <xdr:rowOff>828675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0</xdr:row>
      <xdr:rowOff>76200</xdr:rowOff>
    </xdr:from>
    <xdr:to>
      <xdr:col>24</xdr:col>
      <xdr:colOff>190500</xdr:colOff>
      <xdr:row>0</xdr:row>
      <xdr:rowOff>1057275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76200"/>
          <a:ext cx="128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0</xdr:row>
      <xdr:rowOff>104775</xdr:rowOff>
    </xdr:from>
    <xdr:to>
      <xdr:col>15</xdr:col>
      <xdr:colOff>438150</xdr:colOff>
      <xdr:row>0</xdr:row>
      <xdr:rowOff>447675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04775"/>
          <a:ext cx="7191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0</xdr:row>
      <xdr:rowOff>85725</xdr:rowOff>
    </xdr:from>
    <xdr:to>
      <xdr:col>18</xdr:col>
      <xdr:colOff>190500</xdr:colOff>
      <xdr:row>0</xdr:row>
      <xdr:rowOff>962025</xdr:rowOff>
    </xdr:to>
    <xdr:pic>
      <xdr:nvPicPr>
        <xdr:cNvPr id="4" name="Picture 47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25175" y="8572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142875</xdr:rowOff>
    </xdr:from>
    <xdr:to>
      <xdr:col>4</xdr:col>
      <xdr:colOff>361950</xdr:colOff>
      <xdr:row>0</xdr:row>
      <xdr:rowOff>723900</xdr:rowOff>
    </xdr:to>
    <xdr:pic>
      <xdr:nvPicPr>
        <xdr:cNvPr id="5" name="Picture 200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142875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171450</xdr:rowOff>
    </xdr:from>
    <xdr:to>
      <xdr:col>6</xdr:col>
      <xdr:colOff>190500</xdr:colOff>
      <xdr:row>0</xdr:row>
      <xdr:rowOff>923925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7145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152400</xdr:rowOff>
    </xdr:from>
    <xdr:to>
      <xdr:col>24</xdr:col>
      <xdr:colOff>600075</xdr:colOff>
      <xdr:row>0</xdr:row>
      <xdr:rowOff>1143000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152400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781050</xdr:colOff>
      <xdr:row>0</xdr:row>
      <xdr:rowOff>133350</xdr:rowOff>
    </xdr:from>
    <xdr:to>
      <xdr:col>17</xdr:col>
      <xdr:colOff>66675</xdr:colOff>
      <xdr:row>0</xdr:row>
      <xdr:rowOff>619125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33350"/>
          <a:ext cx="7686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0</xdr:row>
      <xdr:rowOff>133350</xdr:rowOff>
    </xdr:from>
    <xdr:to>
      <xdr:col>19</xdr:col>
      <xdr:colOff>0</xdr:colOff>
      <xdr:row>0</xdr:row>
      <xdr:rowOff>923925</xdr:rowOff>
    </xdr:to>
    <xdr:pic>
      <xdr:nvPicPr>
        <xdr:cNvPr id="4" name="Picture 47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133350"/>
          <a:ext cx="609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4</xdr:col>
      <xdr:colOff>161925</xdr:colOff>
      <xdr:row>0</xdr:row>
      <xdr:rowOff>714375</xdr:rowOff>
    </xdr:to>
    <xdr:pic>
      <xdr:nvPicPr>
        <xdr:cNvPr id="5" name="Picture 200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3350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0</xdr:row>
      <xdr:rowOff>142875</xdr:rowOff>
    </xdr:from>
    <xdr:to>
      <xdr:col>26</xdr:col>
      <xdr:colOff>114300</xdr:colOff>
      <xdr:row>1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42875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114300</xdr:rowOff>
    </xdr:from>
    <xdr:to>
      <xdr:col>17</xdr:col>
      <xdr:colOff>238125</xdr:colOff>
      <xdr:row>0</xdr:row>
      <xdr:rowOff>476250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14300"/>
          <a:ext cx="8334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295275</xdr:colOff>
      <xdr:row>0</xdr:row>
      <xdr:rowOff>133350</xdr:rowOff>
    </xdr:from>
    <xdr:to>
      <xdr:col>20</xdr:col>
      <xdr:colOff>257175</xdr:colOff>
      <xdr:row>0</xdr:row>
      <xdr:rowOff>1000125</xdr:rowOff>
    </xdr:to>
    <xdr:pic>
      <xdr:nvPicPr>
        <xdr:cNvPr id="4" name="Picture 70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68300" y="133350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5" name="Picture 223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114300</xdr:rowOff>
    </xdr:from>
    <xdr:to>
      <xdr:col>6</xdr:col>
      <xdr:colOff>285750</xdr:colOff>
      <xdr:row>0</xdr:row>
      <xdr:rowOff>876300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0</xdr:row>
      <xdr:rowOff>180975</xdr:rowOff>
    </xdr:from>
    <xdr:to>
      <xdr:col>25</xdr:col>
      <xdr:colOff>114300</xdr:colOff>
      <xdr:row>1</xdr:row>
      <xdr:rowOff>161925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809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1162050</xdr:colOff>
      <xdr:row>0</xdr:row>
      <xdr:rowOff>161925</xdr:rowOff>
    </xdr:from>
    <xdr:to>
      <xdr:col>16</xdr:col>
      <xdr:colOff>180975</xdr:colOff>
      <xdr:row>0</xdr:row>
      <xdr:rowOff>485775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61925"/>
          <a:ext cx="7572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371475</xdr:colOff>
      <xdr:row>0</xdr:row>
      <xdr:rowOff>114300</xdr:rowOff>
    </xdr:from>
    <xdr:to>
      <xdr:col>18</xdr:col>
      <xdr:colOff>571500</xdr:colOff>
      <xdr:row>0</xdr:row>
      <xdr:rowOff>971550</xdr:rowOff>
    </xdr:to>
    <xdr:pic>
      <xdr:nvPicPr>
        <xdr:cNvPr id="4" name="Picture 70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06275" y="11430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180975</xdr:colOff>
      <xdr:row>0</xdr:row>
      <xdr:rowOff>723900</xdr:rowOff>
    </xdr:to>
    <xdr:pic>
      <xdr:nvPicPr>
        <xdr:cNvPr id="5" name="Picture 5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287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495300</xdr:colOff>
      <xdr:row>0</xdr:row>
      <xdr:rowOff>114300</xdr:rowOff>
    </xdr:from>
    <xdr:to>
      <xdr:col>22</xdr:col>
      <xdr:colOff>276225</xdr:colOff>
      <xdr:row>0</xdr:row>
      <xdr:rowOff>1114425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14300"/>
          <a:ext cx="1743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0</xdr:row>
      <xdr:rowOff>152400</xdr:rowOff>
    </xdr:from>
    <xdr:to>
      <xdr:col>6</xdr:col>
      <xdr:colOff>476250</xdr:colOff>
      <xdr:row>0</xdr:row>
      <xdr:rowOff>914400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524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171450</xdr:rowOff>
    </xdr:from>
    <xdr:to>
      <xdr:col>16</xdr:col>
      <xdr:colOff>304800</xdr:colOff>
      <xdr:row>0</xdr:row>
      <xdr:rowOff>542925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71450"/>
          <a:ext cx="802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0</xdr:row>
      <xdr:rowOff>38100</xdr:rowOff>
    </xdr:from>
    <xdr:to>
      <xdr:col>18</xdr:col>
      <xdr:colOff>209550</xdr:colOff>
      <xdr:row>0</xdr:row>
      <xdr:rowOff>942975</xdr:rowOff>
    </xdr:to>
    <xdr:pic>
      <xdr:nvPicPr>
        <xdr:cNvPr id="4" name="Picture 70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06225" y="38100"/>
          <a:ext cx="69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190500</xdr:rowOff>
    </xdr:from>
    <xdr:to>
      <xdr:col>4</xdr:col>
      <xdr:colOff>238125</xdr:colOff>
      <xdr:row>0</xdr:row>
      <xdr:rowOff>771525</xdr:rowOff>
    </xdr:to>
    <xdr:pic>
      <xdr:nvPicPr>
        <xdr:cNvPr id="5" name="Picture 29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9050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171450</xdr:rowOff>
    </xdr:from>
    <xdr:to>
      <xdr:col>6</xdr:col>
      <xdr:colOff>361950</xdr:colOff>
      <xdr:row>0</xdr:row>
      <xdr:rowOff>866775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145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228600</xdr:rowOff>
    </xdr:from>
    <xdr:to>
      <xdr:col>15</xdr:col>
      <xdr:colOff>304800</xdr:colOff>
      <xdr:row>0</xdr:row>
      <xdr:rowOff>571500</xdr:rowOff>
    </xdr:to>
    <xdr:pic>
      <xdr:nvPicPr>
        <xdr:cNvPr id="2" name="Picture 45" descr="IMG-20221230-WA0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228600"/>
          <a:ext cx="7391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180975</xdr:rowOff>
    </xdr:from>
    <xdr:to>
      <xdr:col>4</xdr:col>
      <xdr:colOff>133350</xdr:colOff>
      <xdr:row>0</xdr:row>
      <xdr:rowOff>733425</xdr:rowOff>
    </xdr:to>
    <xdr:pic>
      <xdr:nvPicPr>
        <xdr:cNvPr id="3" name="Picture 5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80975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0</xdr:row>
      <xdr:rowOff>142875</xdr:rowOff>
    </xdr:from>
    <xdr:to>
      <xdr:col>25</xdr:col>
      <xdr:colOff>104775</xdr:colOff>
      <xdr:row>1</xdr:row>
      <xdr:rowOff>123825</xdr:rowOff>
    </xdr:to>
    <xdr:pic>
      <xdr:nvPicPr>
        <xdr:cNvPr id="4" name="Рисунок 39" descr="виннер лого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58800" y="142875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0</xdr:row>
      <xdr:rowOff>180975</xdr:rowOff>
    </xdr:from>
    <xdr:to>
      <xdr:col>19</xdr:col>
      <xdr:colOff>38100</xdr:colOff>
      <xdr:row>1</xdr:row>
      <xdr:rowOff>19050</xdr:rowOff>
    </xdr:to>
    <xdr:pic>
      <xdr:nvPicPr>
        <xdr:cNvPr id="5" name="Picture 70" descr="Герб Всеволожского райо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34850" y="180975"/>
          <a:ext cx="676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47625</xdr:rowOff>
    </xdr:from>
    <xdr:to>
      <xdr:col>6</xdr:col>
      <xdr:colOff>400050</xdr:colOff>
      <xdr:row>0</xdr:row>
      <xdr:rowOff>819150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76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0</xdr:row>
      <xdr:rowOff>133350</xdr:rowOff>
    </xdr:from>
    <xdr:to>
      <xdr:col>24</xdr:col>
      <xdr:colOff>200025</xdr:colOff>
      <xdr:row>0</xdr:row>
      <xdr:rowOff>1143000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133350"/>
          <a:ext cx="1323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1076325</xdr:colOff>
      <xdr:row>0</xdr:row>
      <xdr:rowOff>152400</xdr:rowOff>
    </xdr:from>
    <xdr:to>
      <xdr:col>15</xdr:col>
      <xdr:colOff>333375</xdr:colOff>
      <xdr:row>0</xdr:row>
      <xdr:rowOff>552450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152400"/>
          <a:ext cx="6381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0</xdr:row>
      <xdr:rowOff>142875</xdr:rowOff>
    </xdr:from>
    <xdr:to>
      <xdr:col>18</xdr:col>
      <xdr:colOff>47625</xdr:colOff>
      <xdr:row>0</xdr:row>
      <xdr:rowOff>962025</xdr:rowOff>
    </xdr:to>
    <xdr:pic>
      <xdr:nvPicPr>
        <xdr:cNvPr id="4" name="Picture 47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9875" y="14287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152400</xdr:rowOff>
    </xdr:from>
    <xdr:to>
      <xdr:col>4</xdr:col>
      <xdr:colOff>295275</xdr:colOff>
      <xdr:row>0</xdr:row>
      <xdr:rowOff>742950</xdr:rowOff>
    </xdr:to>
    <xdr:pic>
      <xdr:nvPicPr>
        <xdr:cNvPr id="5" name="Picture 200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52400"/>
          <a:ext cx="1819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="55" zoomScaleSheetLayoutView="55" zoomScalePageLayoutView="0" workbookViewId="0" topLeftCell="A1">
      <pane ySplit="7" topLeftCell="A8" activePane="bottomLeft" state="frozen"/>
      <selection pane="topLeft" activeCell="A1" sqref="A1"/>
      <selection pane="bottomLeft" activeCell="A5" sqref="A5:L5"/>
    </sheetView>
  </sheetViews>
  <sheetFormatPr defaultColWidth="9.140625" defaultRowHeight="12.75"/>
  <cols>
    <col min="1" max="1" width="5.57421875" style="47" customWidth="1"/>
    <col min="2" max="3" width="4.28125" style="47" hidden="1" customWidth="1"/>
    <col min="4" max="4" width="19.57421875" style="45" customWidth="1"/>
    <col min="5" max="5" width="9.140625" style="45" customWidth="1"/>
    <col min="6" max="6" width="6.28125" style="45" customWidth="1"/>
    <col min="7" max="7" width="37.28125" style="45" customWidth="1"/>
    <col min="8" max="8" width="10.8515625" style="45" customWidth="1"/>
    <col min="9" max="10" width="16.421875" style="48" customWidth="1"/>
    <col min="11" max="11" width="25.140625" style="49" customWidth="1"/>
    <col min="12" max="12" width="14.140625" style="128" customWidth="1"/>
    <col min="13" max="20" width="6.28125" style="134" hidden="1" customWidth="1"/>
    <col min="21" max="22" width="9.140625" style="87" hidden="1" customWidth="1"/>
    <col min="23" max="16384" width="9.140625" style="45" customWidth="1"/>
  </cols>
  <sheetData>
    <row r="1" spans="1:12" ht="3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87"/>
    </row>
    <row r="2" spans="1:22" s="57" customFormat="1" ht="141" customHeight="1">
      <c r="A2" s="228" t="s">
        <v>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  <c r="M2" s="133"/>
      <c r="N2" s="133"/>
      <c r="O2" s="133"/>
      <c r="P2" s="133"/>
      <c r="Q2" s="133"/>
      <c r="R2" s="133"/>
      <c r="S2" s="133"/>
      <c r="T2" s="133"/>
      <c r="U2" s="129"/>
      <c r="V2" s="129"/>
    </row>
    <row r="3" spans="1:22" s="57" customFormat="1" ht="75" customHeight="1">
      <c r="A3" s="231" t="s">
        <v>116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133"/>
      <c r="N3" s="133"/>
      <c r="O3" s="133"/>
      <c r="P3" s="133"/>
      <c r="Q3" s="133"/>
      <c r="R3" s="133"/>
      <c r="S3" s="133"/>
      <c r="T3" s="133"/>
      <c r="U3" s="129"/>
      <c r="V3" s="129"/>
    </row>
    <row r="4" spans="1:12" ht="54" customHeight="1">
      <c r="A4" s="231" t="s">
        <v>249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22" s="62" customFormat="1" ht="39.75" customHeight="1">
      <c r="A5" s="232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46" customFormat="1" ht="24.75" customHeight="1">
      <c r="A6" s="82" t="s">
        <v>58</v>
      </c>
      <c r="B6" s="58"/>
      <c r="C6" s="58"/>
      <c r="D6" s="59"/>
      <c r="E6" s="59"/>
      <c r="F6" s="59"/>
      <c r="G6" s="60"/>
      <c r="H6" s="60"/>
      <c r="I6" s="61"/>
      <c r="J6" s="61"/>
      <c r="K6" s="67"/>
      <c r="L6" s="67" t="s">
        <v>155</v>
      </c>
      <c r="M6" s="135"/>
      <c r="N6" s="135"/>
      <c r="O6" s="135"/>
      <c r="P6" s="135"/>
      <c r="Q6" s="135"/>
      <c r="R6" s="135"/>
      <c r="S6" s="135"/>
      <c r="T6" s="135"/>
      <c r="U6" s="131"/>
      <c r="V6" s="131"/>
    </row>
    <row r="7" spans="1:22" s="66" customFormat="1" ht="57.75" customHeight="1">
      <c r="A7" s="63" t="s">
        <v>1</v>
      </c>
      <c r="B7" s="63" t="s">
        <v>2</v>
      </c>
      <c r="C7" s="63" t="s">
        <v>13</v>
      </c>
      <c r="D7" s="64" t="s">
        <v>11</v>
      </c>
      <c r="E7" s="64" t="s">
        <v>3</v>
      </c>
      <c r="F7" s="63" t="s">
        <v>14</v>
      </c>
      <c r="G7" s="64" t="s">
        <v>12</v>
      </c>
      <c r="H7" s="64" t="s">
        <v>3</v>
      </c>
      <c r="I7" s="64" t="s">
        <v>4</v>
      </c>
      <c r="J7" s="64" t="s">
        <v>5</v>
      </c>
      <c r="K7" s="125" t="s">
        <v>6</v>
      </c>
      <c r="L7" s="64" t="s">
        <v>7</v>
      </c>
      <c r="M7" s="138" t="s">
        <v>80</v>
      </c>
      <c r="N7" s="138" t="s">
        <v>81</v>
      </c>
      <c r="O7" s="138" t="s">
        <v>83</v>
      </c>
      <c r="P7" s="138" t="s">
        <v>173</v>
      </c>
      <c r="Q7" s="138" t="s">
        <v>82</v>
      </c>
      <c r="R7" s="138" t="s">
        <v>174</v>
      </c>
      <c r="S7" s="138" t="s">
        <v>175</v>
      </c>
      <c r="T7" s="138" t="s">
        <v>124</v>
      </c>
      <c r="U7" s="138" t="s">
        <v>236</v>
      </c>
      <c r="V7" s="138" t="s">
        <v>125</v>
      </c>
    </row>
    <row r="8" spans="1:22" s="66" customFormat="1" ht="36" customHeight="1">
      <c r="A8" s="64">
        <v>1</v>
      </c>
      <c r="B8" s="63"/>
      <c r="C8" s="63"/>
      <c r="D8" s="72" t="s">
        <v>234</v>
      </c>
      <c r="E8" s="200" t="s">
        <v>230</v>
      </c>
      <c r="F8" s="189" t="s">
        <v>8</v>
      </c>
      <c r="G8" s="212" t="s">
        <v>228</v>
      </c>
      <c r="H8" s="213" t="s">
        <v>227</v>
      </c>
      <c r="I8" s="214" t="s">
        <v>105</v>
      </c>
      <c r="J8" s="107" t="s">
        <v>105</v>
      </c>
      <c r="K8" s="211" t="s">
        <v>194</v>
      </c>
      <c r="L8" s="221" t="s">
        <v>247</v>
      </c>
      <c r="M8" s="138"/>
      <c r="N8" s="138"/>
      <c r="O8" s="138"/>
      <c r="P8" s="138"/>
      <c r="Q8" s="138" t="s">
        <v>87</v>
      </c>
      <c r="R8" s="138"/>
      <c r="S8" s="138"/>
      <c r="T8" s="138"/>
      <c r="U8" s="138"/>
      <c r="V8" s="138"/>
    </row>
    <row r="9" spans="1:22" s="66" customFormat="1" ht="36" customHeight="1">
      <c r="A9" s="64">
        <v>2</v>
      </c>
      <c r="B9" s="63"/>
      <c r="C9" s="63"/>
      <c r="D9" s="93" t="s">
        <v>150</v>
      </c>
      <c r="E9" s="106" t="s">
        <v>60</v>
      </c>
      <c r="F9" s="107" t="s">
        <v>8</v>
      </c>
      <c r="G9" s="168" t="s">
        <v>108</v>
      </c>
      <c r="H9" s="169" t="s">
        <v>63</v>
      </c>
      <c r="I9" s="170" t="s">
        <v>61</v>
      </c>
      <c r="J9" s="173" t="s">
        <v>36</v>
      </c>
      <c r="K9" s="215" t="s">
        <v>55</v>
      </c>
      <c r="L9" s="221" t="s">
        <v>247</v>
      </c>
      <c r="M9" s="138"/>
      <c r="N9" s="138"/>
      <c r="O9" s="138"/>
      <c r="P9" s="138"/>
      <c r="Q9" s="138"/>
      <c r="R9" s="138"/>
      <c r="S9" s="138"/>
      <c r="T9" s="138" t="s">
        <v>151</v>
      </c>
      <c r="U9" s="138"/>
      <c r="V9" s="138"/>
    </row>
    <row r="10" spans="1:22" s="66" customFormat="1" ht="36" customHeight="1">
      <c r="A10" s="64">
        <v>3</v>
      </c>
      <c r="B10" s="63"/>
      <c r="C10" s="63"/>
      <c r="D10" s="93" t="s">
        <v>150</v>
      </c>
      <c r="E10" s="106" t="s">
        <v>60</v>
      </c>
      <c r="F10" s="107" t="s">
        <v>8</v>
      </c>
      <c r="G10" s="168" t="s">
        <v>147</v>
      </c>
      <c r="H10" s="169" t="s">
        <v>146</v>
      </c>
      <c r="I10" s="170" t="s">
        <v>120</v>
      </c>
      <c r="J10" s="173" t="s">
        <v>36</v>
      </c>
      <c r="K10" s="215" t="s">
        <v>55</v>
      </c>
      <c r="L10" s="221" t="s">
        <v>247</v>
      </c>
      <c r="M10" s="138"/>
      <c r="N10" s="138"/>
      <c r="O10" s="138"/>
      <c r="P10" s="138"/>
      <c r="Q10" s="138"/>
      <c r="R10" s="138"/>
      <c r="S10" s="138" t="s">
        <v>88</v>
      </c>
      <c r="T10" s="138"/>
      <c r="U10" s="138"/>
      <c r="V10" s="138"/>
    </row>
    <row r="11" spans="1:22" s="66" customFormat="1" ht="36" customHeight="1">
      <c r="A11" s="64">
        <v>4</v>
      </c>
      <c r="B11" s="63"/>
      <c r="C11" s="63"/>
      <c r="D11" s="121" t="s">
        <v>183</v>
      </c>
      <c r="E11" s="116" t="s">
        <v>184</v>
      </c>
      <c r="F11" s="117" t="s">
        <v>8</v>
      </c>
      <c r="G11" s="115" t="s">
        <v>185</v>
      </c>
      <c r="H11" s="116" t="s">
        <v>186</v>
      </c>
      <c r="I11" s="117" t="s">
        <v>187</v>
      </c>
      <c r="J11" s="117" t="s">
        <v>188</v>
      </c>
      <c r="K11" s="216" t="s">
        <v>189</v>
      </c>
      <c r="L11" s="221" t="s">
        <v>247</v>
      </c>
      <c r="M11" s="138"/>
      <c r="N11" s="138"/>
      <c r="O11" s="138"/>
      <c r="P11" s="138"/>
      <c r="Q11" s="138"/>
      <c r="R11" s="138" t="s">
        <v>88</v>
      </c>
      <c r="S11" s="138"/>
      <c r="T11" s="138"/>
      <c r="U11" s="138"/>
      <c r="V11" s="138"/>
    </row>
    <row r="12" spans="1:22" s="66" customFormat="1" ht="36" customHeight="1">
      <c r="A12" s="64">
        <v>5</v>
      </c>
      <c r="B12" s="63"/>
      <c r="C12" s="63"/>
      <c r="D12" s="72" t="s">
        <v>235</v>
      </c>
      <c r="E12" s="200" t="s">
        <v>201</v>
      </c>
      <c r="F12" s="189" t="s">
        <v>8</v>
      </c>
      <c r="G12" s="72" t="s">
        <v>200</v>
      </c>
      <c r="H12" s="192" t="s">
        <v>199</v>
      </c>
      <c r="I12" s="107" t="s">
        <v>91</v>
      </c>
      <c r="J12" s="107" t="s">
        <v>56</v>
      </c>
      <c r="K12" s="216" t="s">
        <v>54</v>
      </c>
      <c r="L12" s="221" t="s">
        <v>247</v>
      </c>
      <c r="M12" s="138"/>
      <c r="N12" s="138"/>
      <c r="O12" s="138"/>
      <c r="P12" s="138"/>
      <c r="Q12" s="138" t="s">
        <v>88</v>
      </c>
      <c r="R12" s="138"/>
      <c r="S12" s="138"/>
      <c r="T12" s="138"/>
      <c r="U12" s="138"/>
      <c r="V12" s="138"/>
    </row>
    <row r="13" spans="1:22" s="66" customFormat="1" ht="36" customHeight="1">
      <c r="A13" s="64">
        <v>6</v>
      </c>
      <c r="B13" s="63"/>
      <c r="C13" s="63"/>
      <c r="D13" s="72" t="s">
        <v>232</v>
      </c>
      <c r="E13" s="200" t="s">
        <v>229</v>
      </c>
      <c r="F13" s="189" t="s">
        <v>8</v>
      </c>
      <c r="G13" s="191" t="s">
        <v>198</v>
      </c>
      <c r="H13" s="192" t="s">
        <v>195</v>
      </c>
      <c r="I13" s="193" t="s">
        <v>105</v>
      </c>
      <c r="J13" s="190" t="s">
        <v>105</v>
      </c>
      <c r="K13" s="217" t="s">
        <v>194</v>
      </c>
      <c r="L13" s="221" t="s">
        <v>247</v>
      </c>
      <c r="M13" s="138"/>
      <c r="N13" s="138"/>
      <c r="O13" s="138"/>
      <c r="P13" s="138"/>
      <c r="Q13" s="138" t="s">
        <v>87</v>
      </c>
      <c r="R13" s="138"/>
      <c r="S13" s="138"/>
      <c r="T13" s="138"/>
      <c r="U13" s="138"/>
      <c r="V13" s="138"/>
    </row>
    <row r="14" spans="1:22" s="66" customFormat="1" ht="36" customHeight="1">
      <c r="A14" s="64">
        <v>7</v>
      </c>
      <c r="B14" s="63"/>
      <c r="C14" s="63"/>
      <c r="D14" s="72" t="s">
        <v>224</v>
      </c>
      <c r="E14" s="200" t="s">
        <v>223</v>
      </c>
      <c r="F14" s="200" t="s">
        <v>9</v>
      </c>
      <c r="G14" s="115" t="s">
        <v>220</v>
      </c>
      <c r="H14" s="116" t="s">
        <v>98</v>
      </c>
      <c r="I14" s="117" t="s">
        <v>99</v>
      </c>
      <c r="J14" s="117" t="s">
        <v>100</v>
      </c>
      <c r="K14" s="126" t="s">
        <v>101</v>
      </c>
      <c r="L14" s="221" t="s">
        <v>247</v>
      </c>
      <c r="M14" s="138"/>
      <c r="N14" s="138"/>
      <c r="O14" s="138"/>
      <c r="P14" s="138"/>
      <c r="Q14" s="138" t="s">
        <v>88</v>
      </c>
      <c r="R14" s="138"/>
      <c r="S14" s="138"/>
      <c r="T14" s="138"/>
      <c r="U14" s="138"/>
      <c r="V14" s="138"/>
    </row>
    <row r="15" spans="1:22" s="66" customFormat="1" ht="36" customHeight="1">
      <c r="A15" s="64">
        <v>8</v>
      </c>
      <c r="B15" s="63"/>
      <c r="C15" s="63"/>
      <c r="D15" s="72" t="s">
        <v>107</v>
      </c>
      <c r="E15" s="106" t="s">
        <v>89</v>
      </c>
      <c r="F15" s="107">
        <v>3</v>
      </c>
      <c r="G15" s="108" t="s">
        <v>119</v>
      </c>
      <c r="H15" s="106" t="s">
        <v>90</v>
      </c>
      <c r="I15" s="107" t="s">
        <v>91</v>
      </c>
      <c r="J15" s="107" t="s">
        <v>56</v>
      </c>
      <c r="K15" s="216" t="s">
        <v>54</v>
      </c>
      <c r="L15" s="221" t="s">
        <v>247</v>
      </c>
      <c r="M15" s="138"/>
      <c r="N15" s="138"/>
      <c r="O15" s="138"/>
      <c r="P15" s="138"/>
      <c r="Q15" s="138" t="s">
        <v>88</v>
      </c>
      <c r="R15" s="138" t="s">
        <v>88</v>
      </c>
      <c r="S15" s="138"/>
      <c r="T15" s="138"/>
      <c r="U15" s="138"/>
      <c r="V15" s="138"/>
    </row>
    <row r="16" spans="1:22" s="66" customFormat="1" ht="36" customHeight="1">
      <c r="A16" s="64">
        <v>9</v>
      </c>
      <c r="B16" s="63"/>
      <c r="C16" s="63"/>
      <c r="D16" s="93" t="s">
        <v>182</v>
      </c>
      <c r="E16" s="106" t="s">
        <v>176</v>
      </c>
      <c r="F16" s="107">
        <v>1</v>
      </c>
      <c r="G16" s="168" t="s">
        <v>181</v>
      </c>
      <c r="H16" s="169" t="s">
        <v>177</v>
      </c>
      <c r="I16" s="170" t="s">
        <v>178</v>
      </c>
      <c r="J16" s="173" t="s">
        <v>36</v>
      </c>
      <c r="K16" s="215" t="s">
        <v>179</v>
      </c>
      <c r="L16" s="221" t="s">
        <v>247</v>
      </c>
      <c r="M16" s="138"/>
      <c r="N16" s="138"/>
      <c r="O16" s="138"/>
      <c r="P16" s="138"/>
      <c r="Q16" s="138"/>
      <c r="R16" s="138"/>
      <c r="S16" s="138"/>
      <c r="T16" s="138" t="s">
        <v>151</v>
      </c>
      <c r="U16" s="138"/>
      <c r="V16" s="138"/>
    </row>
    <row r="17" spans="1:22" s="66" customFormat="1" ht="36" customHeight="1">
      <c r="A17" s="64">
        <v>10</v>
      </c>
      <c r="B17" s="63"/>
      <c r="C17" s="63"/>
      <c r="D17" s="72" t="s">
        <v>222</v>
      </c>
      <c r="E17" s="200" t="s">
        <v>221</v>
      </c>
      <c r="F17" s="107" t="s">
        <v>8</v>
      </c>
      <c r="G17" s="115" t="s">
        <v>109</v>
      </c>
      <c r="H17" s="116" t="s">
        <v>102</v>
      </c>
      <c r="I17" s="117" t="s">
        <v>100</v>
      </c>
      <c r="J17" s="117" t="s">
        <v>100</v>
      </c>
      <c r="K17" s="218" t="s">
        <v>103</v>
      </c>
      <c r="L17" s="221" t="s">
        <v>247</v>
      </c>
      <c r="M17" s="138"/>
      <c r="N17" s="138"/>
      <c r="O17" s="138"/>
      <c r="P17" s="138"/>
      <c r="Q17" s="138" t="s">
        <v>87</v>
      </c>
      <c r="R17" s="138"/>
      <c r="S17" s="138"/>
      <c r="T17" s="138"/>
      <c r="U17" s="138"/>
      <c r="V17" s="138"/>
    </row>
    <row r="18" spans="1:22" s="66" customFormat="1" ht="36" customHeight="1">
      <c r="A18" s="64">
        <v>11</v>
      </c>
      <c r="B18" s="63"/>
      <c r="C18" s="63"/>
      <c r="D18" s="194" t="s">
        <v>206</v>
      </c>
      <c r="E18" s="195" t="s">
        <v>133</v>
      </c>
      <c r="F18" s="172" t="s">
        <v>8</v>
      </c>
      <c r="G18" s="196" t="s">
        <v>207</v>
      </c>
      <c r="H18" s="197" t="s">
        <v>144</v>
      </c>
      <c r="I18" s="198" t="s">
        <v>203</v>
      </c>
      <c r="J18" s="198" t="s">
        <v>136</v>
      </c>
      <c r="K18" s="219" t="s">
        <v>204</v>
      </c>
      <c r="L18" s="221" t="s">
        <v>247</v>
      </c>
      <c r="M18" s="138"/>
      <c r="N18" s="138"/>
      <c r="O18" s="138" t="s">
        <v>94</v>
      </c>
      <c r="P18" s="138" t="s">
        <v>94</v>
      </c>
      <c r="Q18" s="138"/>
      <c r="R18" s="138"/>
      <c r="S18" s="138"/>
      <c r="T18" s="138"/>
      <c r="U18" s="138"/>
      <c r="V18" s="138"/>
    </row>
    <row r="19" spans="1:22" s="66" customFormat="1" ht="36" customHeight="1">
      <c r="A19" s="64">
        <v>12</v>
      </c>
      <c r="B19" s="63"/>
      <c r="C19" s="63"/>
      <c r="D19" s="93" t="s">
        <v>196</v>
      </c>
      <c r="E19" s="106" t="s">
        <v>190</v>
      </c>
      <c r="F19" s="107" t="s">
        <v>191</v>
      </c>
      <c r="G19" s="108" t="s">
        <v>197</v>
      </c>
      <c r="H19" s="106" t="s">
        <v>192</v>
      </c>
      <c r="I19" s="107" t="s">
        <v>193</v>
      </c>
      <c r="J19" s="107" t="s">
        <v>105</v>
      </c>
      <c r="K19" s="220" t="s">
        <v>194</v>
      </c>
      <c r="L19" s="221" t="s">
        <v>247</v>
      </c>
      <c r="M19" s="138"/>
      <c r="N19" s="138"/>
      <c r="O19" s="138"/>
      <c r="P19" s="138"/>
      <c r="Q19" s="138" t="s">
        <v>87</v>
      </c>
      <c r="R19" s="138"/>
      <c r="S19" s="138"/>
      <c r="T19" s="138"/>
      <c r="U19" s="138"/>
      <c r="V19" s="138"/>
    </row>
    <row r="20" spans="1:22" s="66" customFormat="1" ht="36" customHeight="1">
      <c r="A20" s="64">
        <v>13</v>
      </c>
      <c r="B20" s="63"/>
      <c r="C20" s="63"/>
      <c r="D20" s="121" t="s">
        <v>205</v>
      </c>
      <c r="E20" s="116" t="s">
        <v>202</v>
      </c>
      <c r="F20" s="117" t="s">
        <v>8</v>
      </c>
      <c r="G20" s="108" t="s">
        <v>145</v>
      </c>
      <c r="H20" s="106" t="s">
        <v>134</v>
      </c>
      <c r="I20" s="107" t="s">
        <v>135</v>
      </c>
      <c r="J20" s="107" t="s">
        <v>136</v>
      </c>
      <c r="K20" s="216" t="s">
        <v>137</v>
      </c>
      <c r="L20" s="221" t="s">
        <v>247</v>
      </c>
      <c r="M20" s="138"/>
      <c r="N20" s="138"/>
      <c r="O20" s="138"/>
      <c r="P20" s="138"/>
      <c r="Q20" s="138"/>
      <c r="R20" s="138"/>
      <c r="S20" s="138" t="s">
        <v>130</v>
      </c>
      <c r="T20" s="138"/>
      <c r="U20" s="138"/>
      <c r="V20" s="138"/>
    </row>
    <row r="21" spans="1:22" s="66" customFormat="1" ht="36" customHeight="1">
      <c r="A21" s="64">
        <v>14</v>
      </c>
      <c r="B21" s="63"/>
      <c r="C21" s="63"/>
      <c r="D21" s="168" t="s">
        <v>149</v>
      </c>
      <c r="E21" s="169" t="s">
        <v>148</v>
      </c>
      <c r="F21" s="170" t="s">
        <v>8</v>
      </c>
      <c r="G21" s="171" t="s">
        <v>110</v>
      </c>
      <c r="H21" s="169" t="s">
        <v>104</v>
      </c>
      <c r="I21" s="170" t="s">
        <v>105</v>
      </c>
      <c r="J21" s="170" t="s">
        <v>100</v>
      </c>
      <c r="K21" s="217" t="s">
        <v>101</v>
      </c>
      <c r="L21" s="221" t="s">
        <v>247</v>
      </c>
      <c r="M21" s="138"/>
      <c r="N21" s="138"/>
      <c r="O21" s="138"/>
      <c r="P21" s="138"/>
      <c r="Q21" s="138" t="s">
        <v>88</v>
      </c>
      <c r="R21" s="138"/>
      <c r="S21" s="138"/>
      <c r="T21" s="138"/>
      <c r="U21" s="138"/>
      <c r="V21" s="138"/>
    </row>
    <row r="22" spans="1:22" s="66" customFormat="1" ht="36" customHeight="1">
      <c r="A22" s="64">
        <v>15</v>
      </c>
      <c r="B22" s="63"/>
      <c r="C22" s="63"/>
      <c r="D22" s="72" t="s">
        <v>131</v>
      </c>
      <c r="E22" s="106" t="s">
        <v>92</v>
      </c>
      <c r="F22" s="107" t="s">
        <v>8</v>
      </c>
      <c r="G22" s="72" t="s">
        <v>152</v>
      </c>
      <c r="H22" s="106" t="s">
        <v>93</v>
      </c>
      <c r="I22" s="107" t="s">
        <v>67</v>
      </c>
      <c r="J22" s="107" t="s">
        <v>41</v>
      </c>
      <c r="K22" s="126" t="s">
        <v>55</v>
      </c>
      <c r="L22" s="221" t="s">
        <v>247</v>
      </c>
      <c r="M22" s="138"/>
      <c r="N22" s="138"/>
      <c r="O22" s="138"/>
      <c r="P22" s="138" t="s">
        <v>94</v>
      </c>
      <c r="Q22" s="138"/>
      <c r="R22" s="138"/>
      <c r="S22" s="138"/>
      <c r="T22" s="138"/>
      <c r="U22" s="138"/>
      <c r="V22" s="138"/>
    </row>
    <row r="23" spans="1:22" s="66" customFormat="1" ht="36" customHeight="1">
      <c r="A23" s="64">
        <v>16</v>
      </c>
      <c r="B23" s="63"/>
      <c r="C23" s="63"/>
      <c r="D23" s="72" t="s">
        <v>131</v>
      </c>
      <c r="E23" s="106" t="s">
        <v>92</v>
      </c>
      <c r="F23" s="107" t="s">
        <v>8</v>
      </c>
      <c r="G23" s="115" t="s">
        <v>239</v>
      </c>
      <c r="H23" s="116" t="s">
        <v>237</v>
      </c>
      <c r="I23" s="117" t="s">
        <v>238</v>
      </c>
      <c r="J23" s="117" t="s">
        <v>41</v>
      </c>
      <c r="K23" s="126" t="s">
        <v>55</v>
      </c>
      <c r="L23" s="221" t="s">
        <v>247</v>
      </c>
      <c r="M23" s="138"/>
      <c r="N23" s="138"/>
      <c r="O23" s="138"/>
      <c r="P23" s="138" t="s">
        <v>94</v>
      </c>
      <c r="Q23" s="138"/>
      <c r="R23" s="138"/>
      <c r="S23" s="138"/>
      <c r="T23" s="138"/>
      <c r="U23" s="138"/>
      <c r="V23" s="138"/>
    </row>
    <row r="24" spans="1:22" s="66" customFormat="1" ht="36" customHeight="1">
      <c r="A24" s="64">
        <v>17</v>
      </c>
      <c r="B24" s="63"/>
      <c r="C24" s="63"/>
      <c r="D24" s="72" t="s">
        <v>143</v>
      </c>
      <c r="E24" s="106" t="s">
        <v>141</v>
      </c>
      <c r="F24" s="107" t="s">
        <v>8</v>
      </c>
      <c r="G24" s="72" t="s">
        <v>152</v>
      </c>
      <c r="H24" s="106" t="s">
        <v>93</v>
      </c>
      <c r="I24" s="107" t="s">
        <v>67</v>
      </c>
      <c r="J24" s="107" t="s">
        <v>41</v>
      </c>
      <c r="K24" s="126" t="s">
        <v>55</v>
      </c>
      <c r="L24" s="221" t="s">
        <v>247</v>
      </c>
      <c r="M24" s="138"/>
      <c r="N24" s="138"/>
      <c r="O24" s="138" t="s">
        <v>94</v>
      </c>
      <c r="P24" s="138"/>
      <c r="Q24" s="138"/>
      <c r="R24" s="138"/>
      <c r="S24" s="138"/>
      <c r="T24" s="138"/>
      <c r="U24" s="138"/>
      <c r="V24" s="138"/>
    </row>
    <row r="25" spans="1:22" s="66" customFormat="1" ht="36" customHeight="1">
      <c r="A25" s="64">
        <v>18</v>
      </c>
      <c r="B25" s="63"/>
      <c r="C25" s="63"/>
      <c r="D25" s="168" t="s">
        <v>218</v>
      </c>
      <c r="E25" s="200" t="s">
        <v>219</v>
      </c>
      <c r="F25" s="107" t="s">
        <v>8</v>
      </c>
      <c r="G25" s="115" t="s">
        <v>220</v>
      </c>
      <c r="H25" s="116" t="s">
        <v>98</v>
      </c>
      <c r="I25" s="117" t="s">
        <v>99</v>
      </c>
      <c r="J25" s="117" t="s">
        <v>100</v>
      </c>
      <c r="K25" s="126" t="s">
        <v>101</v>
      </c>
      <c r="L25" s="221" t="s">
        <v>247</v>
      </c>
      <c r="M25" s="138"/>
      <c r="N25" s="138"/>
      <c r="O25" s="138"/>
      <c r="P25" s="138"/>
      <c r="Q25" s="138" t="s">
        <v>87</v>
      </c>
      <c r="R25" s="138"/>
      <c r="S25" s="138"/>
      <c r="T25" s="138"/>
      <c r="U25" s="138"/>
      <c r="V25" s="138"/>
    </row>
    <row r="26" spans="1:22" s="66" customFormat="1" ht="36" customHeight="1">
      <c r="A26" s="64">
        <v>19</v>
      </c>
      <c r="B26" s="63"/>
      <c r="C26" s="63"/>
      <c r="D26" s="72" t="s">
        <v>126</v>
      </c>
      <c r="E26" s="106" t="s">
        <v>95</v>
      </c>
      <c r="F26" s="107" t="s">
        <v>8</v>
      </c>
      <c r="G26" s="72" t="s">
        <v>139</v>
      </c>
      <c r="H26" s="106" t="s">
        <v>128</v>
      </c>
      <c r="I26" s="107" t="s">
        <v>127</v>
      </c>
      <c r="J26" s="107" t="s">
        <v>96</v>
      </c>
      <c r="K26" s="126" t="s">
        <v>180</v>
      </c>
      <c r="L26" s="221" t="s">
        <v>247</v>
      </c>
      <c r="M26" s="138"/>
      <c r="N26" s="138"/>
      <c r="O26" s="138"/>
      <c r="P26" s="138" t="s">
        <v>94</v>
      </c>
      <c r="Q26" s="138"/>
      <c r="R26" s="138"/>
      <c r="S26" s="138"/>
      <c r="T26" s="138"/>
      <c r="U26" s="138"/>
      <c r="V26" s="138"/>
    </row>
    <row r="27" spans="1:22" s="66" customFormat="1" ht="36" customHeight="1">
      <c r="A27" s="64">
        <v>20</v>
      </c>
      <c r="B27" s="63"/>
      <c r="C27" s="63"/>
      <c r="D27" s="72" t="s">
        <v>126</v>
      </c>
      <c r="E27" s="106" t="s">
        <v>95</v>
      </c>
      <c r="F27" s="107" t="s">
        <v>8</v>
      </c>
      <c r="G27" s="72" t="s">
        <v>106</v>
      </c>
      <c r="H27" s="106" t="s">
        <v>85</v>
      </c>
      <c r="I27" s="107" t="s">
        <v>86</v>
      </c>
      <c r="J27" s="107" t="s">
        <v>96</v>
      </c>
      <c r="K27" s="126" t="s">
        <v>180</v>
      </c>
      <c r="L27" s="221" t="s">
        <v>247</v>
      </c>
      <c r="M27" s="138"/>
      <c r="N27" s="138"/>
      <c r="O27" s="138" t="s">
        <v>87</v>
      </c>
      <c r="P27" s="138"/>
      <c r="Q27" s="138"/>
      <c r="R27" s="138"/>
      <c r="S27" s="138"/>
      <c r="T27" s="138"/>
      <c r="U27" s="138"/>
      <c r="V27" s="138"/>
    </row>
    <row r="28" spans="1:22" s="66" customFormat="1" ht="36" customHeight="1">
      <c r="A28" s="64">
        <v>21</v>
      </c>
      <c r="B28" s="63"/>
      <c r="C28" s="63"/>
      <c r="D28" s="168" t="s">
        <v>142</v>
      </c>
      <c r="E28" s="169" t="s">
        <v>140</v>
      </c>
      <c r="F28" s="170" t="s">
        <v>8</v>
      </c>
      <c r="G28" s="72" t="s">
        <v>152</v>
      </c>
      <c r="H28" s="169" t="s">
        <v>93</v>
      </c>
      <c r="I28" s="170" t="s">
        <v>67</v>
      </c>
      <c r="J28" s="170" t="s">
        <v>41</v>
      </c>
      <c r="K28" s="217" t="s">
        <v>55</v>
      </c>
      <c r="L28" s="221" t="s">
        <v>247</v>
      </c>
      <c r="M28" s="138"/>
      <c r="N28" s="138"/>
      <c r="O28" s="138"/>
      <c r="P28" s="138" t="s">
        <v>94</v>
      </c>
      <c r="Q28" s="138"/>
      <c r="R28" s="138"/>
      <c r="S28" s="138"/>
      <c r="T28" s="138"/>
      <c r="U28" s="138"/>
      <c r="V28" s="138"/>
    </row>
    <row r="29" spans="1:22" s="66" customFormat="1" ht="36" customHeight="1">
      <c r="A29" s="64">
        <v>22</v>
      </c>
      <c r="B29" s="63"/>
      <c r="C29" s="63"/>
      <c r="D29" s="168" t="s">
        <v>142</v>
      </c>
      <c r="E29" s="169" t="s">
        <v>140</v>
      </c>
      <c r="F29" s="170" t="s">
        <v>8</v>
      </c>
      <c r="G29" s="115" t="s">
        <v>239</v>
      </c>
      <c r="H29" s="116" t="s">
        <v>237</v>
      </c>
      <c r="I29" s="117" t="s">
        <v>238</v>
      </c>
      <c r="J29" s="117" t="s">
        <v>41</v>
      </c>
      <c r="K29" s="126" t="s">
        <v>55</v>
      </c>
      <c r="L29" s="221" t="s">
        <v>247</v>
      </c>
      <c r="M29" s="138"/>
      <c r="N29" s="138"/>
      <c r="O29" s="138"/>
      <c r="P29" s="138" t="s">
        <v>94</v>
      </c>
      <c r="Q29" s="138"/>
      <c r="R29" s="138"/>
      <c r="S29" s="138"/>
      <c r="T29" s="138"/>
      <c r="U29" s="138"/>
      <c r="V29" s="138"/>
    </row>
    <row r="30" spans="1:22" s="66" customFormat="1" ht="36" customHeight="1">
      <c r="A30" s="64">
        <v>23</v>
      </c>
      <c r="B30" s="63"/>
      <c r="C30" s="63"/>
      <c r="D30" s="72" t="s">
        <v>138</v>
      </c>
      <c r="E30" s="106" t="s">
        <v>132</v>
      </c>
      <c r="F30" s="107">
        <v>2</v>
      </c>
      <c r="G30" s="72" t="s">
        <v>139</v>
      </c>
      <c r="H30" s="106" t="s">
        <v>128</v>
      </c>
      <c r="I30" s="107" t="s">
        <v>127</v>
      </c>
      <c r="J30" s="107" t="s">
        <v>96</v>
      </c>
      <c r="K30" s="126" t="s">
        <v>180</v>
      </c>
      <c r="L30" s="221" t="s">
        <v>247</v>
      </c>
      <c r="M30" s="138"/>
      <c r="N30" s="138"/>
      <c r="O30" s="138"/>
      <c r="P30" s="138"/>
      <c r="Q30" s="138"/>
      <c r="R30" s="138" t="s">
        <v>87</v>
      </c>
      <c r="S30" s="138"/>
      <c r="T30" s="138"/>
      <c r="U30" s="138"/>
      <c r="V30" s="138"/>
    </row>
    <row r="31" spans="1:22" s="66" customFormat="1" ht="36" customHeight="1">
      <c r="A31" s="64">
        <v>24</v>
      </c>
      <c r="B31" s="63"/>
      <c r="C31" s="63"/>
      <c r="D31" s="72" t="s">
        <v>138</v>
      </c>
      <c r="E31" s="106" t="s">
        <v>132</v>
      </c>
      <c r="F31" s="107">
        <v>2</v>
      </c>
      <c r="G31" s="72" t="s">
        <v>129</v>
      </c>
      <c r="H31" s="106" t="s">
        <v>84</v>
      </c>
      <c r="I31" s="107" t="s">
        <v>97</v>
      </c>
      <c r="J31" s="107" t="s">
        <v>96</v>
      </c>
      <c r="K31" s="126" t="s">
        <v>180</v>
      </c>
      <c r="L31" s="221" t="s">
        <v>247</v>
      </c>
      <c r="M31" s="138"/>
      <c r="N31" s="138"/>
      <c r="O31" s="138"/>
      <c r="P31" s="138"/>
      <c r="Q31" s="138"/>
      <c r="R31" s="138" t="s">
        <v>87</v>
      </c>
      <c r="S31" s="138"/>
      <c r="T31" s="138"/>
      <c r="U31" s="138"/>
      <c r="V31" s="138"/>
    </row>
    <row r="32" spans="1:22" s="66" customFormat="1" ht="36" customHeight="1">
      <c r="A32" s="64">
        <v>25</v>
      </c>
      <c r="B32" s="63"/>
      <c r="C32" s="63"/>
      <c r="D32" s="72" t="s">
        <v>233</v>
      </c>
      <c r="E32" s="200" t="s">
        <v>231</v>
      </c>
      <c r="F32" s="189" t="s">
        <v>8</v>
      </c>
      <c r="G32" s="115" t="s">
        <v>226</v>
      </c>
      <c r="H32" s="116" t="s">
        <v>225</v>
      </c>
      <c r="I32" s="117" t="s">
        <v>105</v>
      </c>
      <c r="J32" s="107" t="s">
        <v>105</v>
      </c>
      <c r="K32" s="220" t="s">
        <v>194</v>
      </c>
      <c r="L32" s="221" t="s">
        <v>247</v>
      </c>
      <c r="M32" s="138"/>
      <c r="N32" s="138"/>
      <c r="O32" s="138"/>
      <c r="P32" s="138"/>
      <c r="Q32" s="138" t="s">
        <v>87</v>
      </c>
      <c r="R32" s="138"/>
      <c r="S32" s="138"/>
      <c r="T32" s="138"/>
      <c r="U32" s="138"/>
      <c r="V32" s="138"/>
    </row>
    <row r="33" spans="1:22" s="66" customFormat="1" ht="36" customHeight="1">
      <c r="A33" s="64">
        <v>26</v>
      </c>
      <c r="B33" s="63"/>
      <c r="C33" s="63"/>
      <c r="D33" s="72" t="s">
        <v>214</v>
      </c>
      <c r="E33" s="195" t="s">
        <v>208</v>
      </c>
      <c r="F33" s="172" t="s">
        <v>8</v>
      </c>
      <c r="G33" s="72" t="s">
        <v>213</v>
      </c>
      <c r="H33" s="198" t="s">
        <v>209</v>
      </c>
      <c r="I33" s="198" t="s">
        <v>210</v>
      </c>
      <c r="J33" s="199" t="s">
        <v>211</v>
      </c>
      <c r="K33" s="219" t="s">
        <v>212</v>
      </c>
      <c r="L33" s="221" t="s">
        <v>247</v>
      </c>
      <c r="M33" s="138"/>
      <c r="N33" s="138"/>
      <c r="O33" s="138"/>
      <c r="P33" s="138"/>
      <c r="Q33" s="138" t="s">
        <v>88</v>
      </c>
      <c r="R33" s="138"/>
      <c r="S33" s="138"/>
      <c r="T33" s="138"/>
      <c r="U33" s="138"/>
      <c r="V33" s="138"/>
    </row>
    <row r="34" spans="1:22" s="66" customFormat="1" ht="36" customHeight="1">
      <c r="A34" s="64">
        <v>27</v>
      </c>
      <c r="B34" s="63"/>
      <c r="C34" s="63"/>
      <c r="D34" s="72" t="s">
        <v>214</v>
      </c>
      <c r="E34" s="195" t="s">
        <v>208</v>
      </c>
      <c r="F34" s="172" t="s">
        <v>8</v>
      </c>
      <c r="G34" s="72" t="s">
        <v>217</v>
      </c>
      <c r="H34" s="198" t="s">
        <v>215</v>
      </c>
      <c r="I34" s="199" t="s">
        <v>216</v>
      </c>
      <c r="J34" s="199" t="s">
        <v>211</v>
      </c>
      <c r="K34" s="198" t="s">
        <v>212</v>
      </c>
      <c r="L34" s="221" t="s">
        <v>247</v>
      </c>
      <c r="M34" s="138"/>
      <c r="N34" s="138"/>
      <c r="O34" s="138"/>
      <c r="P34" s="138"/>
      <c r="Q34" s="138" t="s">
        <v>88</v>
      </c>
      <c r="R34" s="138"/>
      <c r="S34" s="138"/>
      <c r="T34" s="138"/>
      <c r="U34" s="138"/>
      <c r="V34" s="138"/>
    </row>
    <row r="35" spans="1:12" ht="53.25" customHeight="1">
      <c r="A35" s="86"/>
      <c r="D35" s="87"/>
      <c r="E35" s="87"/>
      <c r="F35" s="87"/>
      <c r="G35" s="87"/>
      <c r="H35" s="87"/>
      <c r="I35" s="88"/>
      <c r="J35" s="88"/>
      <c r="K35" s="89"/>
      <c r="L35" s="87"/>
    </row>
    <row r="36" spans="1:22" s="112" customFormat="1" ht="18.75" customHeight="1">
      <c r="A36" s="111"/>
      <c r="D36" s="112" t="s">
        <v>17</v>
      </c>
      <c r="E36" s="210"/>
      <c r="H36" s="113" t="s">
        <v>156</v>
      </c>
      <c r="I36" s="34"/>
      <c r="J36" s="8"/>
      <c r="K36" s="222"/>
      <c r="L36" s="223"/>
      <c r="M36" s="136"/>
      <c r="N36" s="136"/>
      <c r="O36" s="137"/>
      <c r="P36" s="137"/>
      <c r="Q36" s="137"/>
      <c r="R36" s="137"/>
      <c r="S36" s="137"/>
      <c r="T36" s="137"/>
      <c r="U36" s="132"/>
      <c r="V36" s="132"/>
    </row>
    <row r="37" spans="1:22" s="112" customFormat="1" ht="42" customHeight="1">
      <c r="A37" s="111"/>
      <c r="H37" s="113"/>
      <c r="I37" s="34"/>
      <c r="J37" s="8"/>
      <c r="K37" s="222"/>
      <c r="L37" s="223"/>
      <c r="M37" s="136"/>
      <c r="N37" s="136"/>
      <c r="O37" s="137"/>
      <c r="P37" s="137"/>
      <c r="Q37" s="137"/>
      <c r="R37" s="137"/>
      <c r="S37" s="137"/>
      <c r="T37" s="137"/>
      <c r="U37" s="132"/>
      <c r="V37" s="132"/>
    </row>
    <row r="38" spans="1:22" s="112" customFormat="1" ht="18.75" customHeight="1">
      <c r="A38" s="111"/>
      <c r="D38" s="112" t="s">
        <v>10</v>
      </c>
      <c r="H38" s="113" t="s">
        <v>165</v>
      </c>
      <c r="I38" s="34"/>
      <c r="J38" s="8"/>
      <c r="K38" s="222"/>
      <c r="L38" s="223"/>
      <c r="M38" s="136"/>
      <c r="N38" s="136"/>
      <c r="O38" s="137"/>
      <c r="P38" s="137"/>
      <c r="Q38" s="137"/>
      <c r="R38" s="137"/>
      <c r="S38" s="137"/>
      <c r="T38" s="137"/>
      <c r="U38" s="132"/>
      <c r="V38" s="132"/>
    </row>
    <row r="39" spans="1:22" s="112" customFormat="1" ht="42" customHeight="1">
      <c r="A39" s="111"/>
      <c r="H39" s="1"/>
      <c r="I39" s="34"/>
      <c r="J39" s="8"/>
      <c r="K39" s="1"/>
      <c r="L39" s="223"/>
      <c r="M39" s="136"/>
      <c r="N39" s="136"/>
      <c r="O39" s="137"/>
      <c r="P39" s="137"/>
      <c r="Q39" s="137"/>
      <c r="R39" s="137"/>
      <c r="S39" s="137"/>
      <c r="T39" s="137"/>
      <c r="U39" s="132"/>
      <c r="V39" s="132"/>
    </row>
    <row r="40" spans="1:22" s="112" customFormat="1" ht="18.75" customHeight="1">
      <c r="A40" s="111"/>
      <c r="D40" s="112" t="s">
        <v>39</v>
      </c>
      <c r="H40" s="127" t="s">
        <v>245</v>
      </c>
      <c r="I40" s="84"/>
      <c r="J40" s="84"/>
      <c r="K40" s="224"/>
      <c r="L40" s="223"/>
      <c r="M40" s="136"/>
      <c r="N40" s="136"/>
      <c r="O40" s="137"/>
      <c r="P40" s="137"/>
      <c r="Q40" s="137"/>
      <c r="R40" s="137"/>
      <c r="S40" s="137"/>
      <c r="T40" s="137"/>
      <c r="U40" s="132"/>
      <c r="V40" s="132"/>
    </row>
    <row r="41" spans="1:22" s="112" customFormat="1" ht="42.75" customHeight="1">
      <c r="A41" s="111"/>
      <c r="H41" s="113"/>
      <c r="I41" s="114"/>
      <c r="J41" s="110"/>
      <c r="K41" s="223"/>
      <c r="L41" s="223"/>
      <c r="M41" s="136"/>
      <c r="N41" s="136"/>
      <c r="O41" s="137"/>
      <c r="P41" s="137"/>
      <c r="Q41" s="137"/>
      <c r="R41" s="137"/>
      <c r="S41" s="137"/>
      <c r="T41" s="137"/>
      <c r="U41" s="132"/>
      <c r="V41" s="132"/>
    </row>
    <row r="42" spans="1:22" s="112" customFormat="1" ht="18.75" customHeight="1">
      <c r="A42" s="111"/>
      <c r="D42" s="112" t="s">
        <v>35</v>
      </c>
      <c r="H42" s="114" t="s">
        <v>53</v>
      </c>
      <c r="I42" s="114"/>
      <c r="J42" s="110"/>
      <c r="K42" s="223"/>
      <c r="L42" s="223"/>
      <c r="M42" s="136"/>
      <c r="N42" s="136"/>
      <c r="O42" s="137"/>
      <c r="P42" s="137"/>
      <c r="Q42" s="137"/>
      <c r="R42" s="137"/>
      <c r="S42" s="137"/>
      <c r="T42" s="137"/>
      <c r="U42" s="132"/>
      <c r="V42" s="132"/>
    </row>
  </sheetData>
  <sheetProtection/>
  <protectedRanges>
    <protectedRange sqref="K21 K28:K32" name="Диапазон1_3_1_1_3_11_1_1_3_1_3_1_1_1_1_4_2_2_2_2_2_1_2"/>
    <protectedRange sqref="K12" name="Диапазон1_3_1_1_3_11_1_1_3_1_1_2_1_3_2_3_4_1_3_1_1_1_2_2"/>
    <protectedRange sqref="K18:K20" name="Диапазон1_3_1_1_3_11_1_1_3_1_3_1_1_1_1_4_2_2_2_2_2_1_2_1"/>
  </protectedRanges>
  <autoFilter ref="A7:V34"/>
  <mergeCells count="5">
    <mergeCell ref="A1:K1"/>
    <mergeCell ref="A2:L2"/>
    <mergeCell ref="A4:L4"/>
    <mergeCell ref="A5:L5"/>
    <mergeCell ref="A3:L3"/>
  </mergeCells>
  <printOptions/>
  <pageMargins left="0.4724409448818898" right="0.45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0.13671875" style="8" customWidth="1"/>
    <col min="27" max="27" width="9.140625" style="8" hidden="1" customWidth="1"/>
    <col min="28" max="16384" width="9.140625" style="8" customWidth="1"/>
  </cols>
  <sheetData>
    <row r="1" spans="1:26" ht="96" customHeight="1">
      <c r="A1" s="233" t="s">
        <v>75</v>
      </c>
      <c r="B1" s="285"/>
      <c r="C1" s="285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7" ht="18" customHeight="1">
      <c r="A2" s="266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6" s="9" customFormat="1" ht="15.75" customHeight="1">
      <c r="A3" s="238" t="s">
        <v>172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10" customFormat="1" ht="15.75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11" customFormat="1" ht="21" customHeight="1">
      <c r="A5" s="240" t="s">
        <v>72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11" customFormat="1" ht="4.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7" s="83" customFormat="1" ht="18.75" customHeight="1">
      <c r="A7" s="257" t="s">
        <v>166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6" ht="3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58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155</v>
      </c>
      <c r="Z9" s="19"/>
    </row>
    <row r="10" spans="1:26" s="20" customFormat="1" ht="19.5" customHeight="1">
      <c r="A10" s="244" t="s">
        <v>26</v>
      </c>
      <c r="B10" s="245" t="s">
        <v>2</v>
      </c>
      <c r="C10" s="254" t="s">
        <v>13</v>
      </c>
      <c r="D10" s="246" t="s">
        <v>15</v>
      </c>
      <c r="E10" s="246" t="s">
        <v>3</v>
      </c>
      <c r="F10" s="244" t="s">
        <v>14</v>
      </c>
      <c r="G10" s="246" t="s">
        <v>16</v>
      </c>
      <c r="H10" s="246" t="s">
        <v>3</v>
      </c>
      <c r="I10" s="246" t="s">
        <v>4</v>
      </c>
      <c r="J10" s="56"/>
      <c r="K10" s="246" t="s">
        <v>6</v>
      </c>
      <c r="L10" s="251" t="s">
        <v>18</v>
      </c>
      <c r="M10" s="251"/>
      <c r="N10" s="251"/>
      <c r="O10" s="251" t="s">
        <v>19</v>
      </c>
      <c r="P10" s="251"/>
      <c r="Q10" s="251"/>
      <c r="R10" s="251" t="s">
        <v>38</v>
      </c>
      <c r="S10" s="251"/>
      <c r="T10" s="251"/>
      <c r="U10" s="252" t="s">
        <v>20</v>
      </c>
      <c r="V10" s="254" t="s">
        <v>62</v>
      </c>
      <c r="W10" s="244" t="s">
        <v>21</v>
      </c>
      <c r="X10" s="245" t="s">
        <v>40</v>
      </c>
      <c r="Y10" s="248" t="s">
        <v>22</v>
      </c>
      <c r="Z10" s="248" t="s">
        <v>23</v>
      </c>
    </row>
    <row r="11" spans="1:26" s="20" customFormat="1" ht="51" customHeight="1">
      <c r="A11" s="244"/>
      <c r="B11" s="245"/>
      <c r="C11" s="255"/>
      <c r="D11" s="246"/>
      <c r="E11" s="246"/>
      <c r="F11" s="244"/>
      <c r="G11" s="246"/>
      <c r="H11" s="246"/>
      <c r="I11" s="246"/>
      <c r="J11" s="56"/>
      <c r="K11" s="246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3"/>
      <c r="V11" s="255"/>
      <c r="W11" s="244"/>
      <c r="X11" s="245"/>
      <c r="Y11" s="248"/>
      <c r="Z11" s="248"/>
    </row>
    <row r="12" spans="1:26" s="80" customFormat="1" ht="42" customHeight="1">
      <c r="A12" s="73">
        <v>1</v>
      </c>
      <c r="B12" s="24"/>
      <c r="C12" s="68"/>
      <c r="D12" s="93" t="s">
        <v>150</v>
      </c>
      <c r="E12" s="106" t="s">
        <v>60</v>
      </c>
      <c r="F12" s="107" t="s">
        <v>8</v>
      </c>
      <c r="G12" s="168" t="s">
        <v>147</v>
      </c>
      <c r="H12" s="169" t="s">
        <v>146</v>
      </c>
      <c r="I12" s="170" t="s">
        <v>120</v>
      </c>
      <c r="J12" s="173" t="s">
        <v>36</v>
      </c>
      <c r="K12" s="169" t="s">
        <v>55</v>
      </c>
      <c r="L12" s="74">
        <v>195.5</v>
      </c>
      <c r="M12" s="75">
        <f>L12/3-IF($U12=1,0.5,IF($U12=2,1.5,0))-IF($V12=1,0.5,IF($V12=2,1,0))</f>
        <v>65.16666666666667</v>
      </c>
      <c r="N12" s="76">
        <f>RANK(M12,M$11:M$16,0)</f>
        <v>1</v>
      </c>
      <c r="O12" s="74">
        <v>196</v>
      </c>
      <c r="P12" s="75">
        <f>O12/3-IF($U12=1,0.5,IF($U12=2,1.5,0))-IF($V12=1,0.5,IF($V12=2,1,0))</f>
        <v>65.33333333333333</v>
      </c>
      <c r="Q12" s="76">
        <f>RANK(P12,P$11:P$16,0)</f>
        <v>1</v>
      </c>
      <c r="R12" s="74">
        <v>198</v>
      </c>
      <c r="S12" s="75">
        <f>R12/3-IF($U12=1,0.5,IF($U12=2,1.5,0))-IF($V12=1,0.5,IF($V12=2,1,0))</f>
        <v>66</v>
      </c>
      <c r="T12" s="76">
        <f>RANK(S12,S$11:S$16,0)</f>
        <v>1</v>
      </c>
      <c r="U12" s="77"/>
      <c r="V12" s="77"/>
      <c r="W12" s="74">
        <f>L12+O12+R12</f>
        <v>589.5</v>
      </c>
      <c r="X12" s="78"/>
      <c r="Y12" s="75">
        <f>ROUND(SUM(M12,P12,S12)/3,3)</f>
        <v>65.5</v>
      </c>
      <c r="Z12" s="79"/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9" ht="39.75" customHeight="1">
      <c r="A14" s="34"/>
      <c r="B14" s="34"/>
      <c r="C14" s="34"/>
      <c r="D14" s="112" t="s">
        <v>17</v>
      </c>
      <c r="E14" s="112"/>
      <c r="F14" s="112"/>
      <c r="G14" s="112"/>
      <c r="H14" s="113" t="s">
        <v>156</v>
      </c>
      <c r="I14" s="34"/>
      <c r="K14" s="113"/>
      <c r="L14" s="35"/>
      <c r="M14" s="36"/>
      <c r="N14" s="34"/>
      <c r="O14" s="37"/>
      <c r="P14" s="38"/>
      <c r="Q14" s="38"/>
      <c r="R14" s="38"/>
      <c r="S14" s="38"/>
      <c r="T14" s="34"/>
      <c r="U14" s="37"/>
      <c r="V14" s="38"/>
      <c r="W14" s="34"/>
      <c r="X14" s="34"/>
      <c r="Y14" s="34"/>
      <c r="Z14" s="34"/>
      <c r="AA14" s="34"/>
      <c r="AB14" s="38"/>
      <c r="AC14" s="34"/>
    </row>
    <row r="15" spans="1:29" ht="39.75" customHeight="1">
      <c r="A15" s="34"/>
      <c r="B15" s="34"/>
      <c r="C15" s="34"/>
      <c r="D15" s="112"/>
      <c r="E15" s="112"/>
      <c r="F15" s="112"/>
      <c r="G15" s="112"/>
      <c r="H15" s="113"/>
      <c r="I15" s="34"/>
      <c r="K15" s="113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2" t="s">
        <v>10</v>
      </c>
      <c r="E16" s="112"/>
      <c r="F16" s="112"/>
      <c r="G16" s="112"/>
      <c r="H16" s="113" t="s">
        <v>165</v>
      </c>
      <c r="I16" s="34"/>
      <c r="K16" s="113"/>
      <c r="L16" s="35"/>
      <c r="M16" s="39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</sheetData>
  <sheetProtection/>
  <mergeCells count="26">
    <mergeCell ref="A7:AA7"/>
    <mergeCell ref="A2:AA2"/>
    <mergeCell ref="K10:K11"/>
    <mergeCell ref="L10:N10"/>
    <mergeCell ref="Z10:Z11"/>
    <mergeCell ref="R10:T10"/>
    <mergeCell ref="U10:U11"/>
    <mergeCell ref="V10:V11"/>
    <mergeCell ref="W10:W11"/>
    <mergeCell ref="X10:X11"/>
    <mergeCell ref="H10:H11"/>
    <mergeCell ref="A10:A11"/>
    <mergeCell ref="B10:B11"/>
    <mergeCell ref="C10:C11"/>
    <mergeCell ref="D10:D11"/>
    <mergeCell ref="I10:I11"/>
    <mergeCell ref="A1:Z1"/>
    <mergeCell ref="A3:Z3"/>
    <mergeCell ref="A4:Z4"/>
    <mergeCell ref="A5:Z5"/>
    <mergeCell ref="A6:Z6"/>
    <mergeCell ref="E10:E11"/>
    <mergeCell ref="F10:F11"/>
    <mergeCell ref="Y10:Y11"/>
    <mergeCell ref="O10:Q10"/>
    <mergeCell ref="G10:G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55" zoomScaleSheetLayoutView="55" zoomScalePageLayoutView="0" workbookViewId="0" topLeftCell="A1">
      <selection activeCell="H17" sqref="H17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6.8515625" style="8" hidden="1" customWidth="1"/>
    <col min="27" max="27" width="0.71875" style="8" hidden="1" customWidth="1"/>
    <col min="28" max="16384" width="9.140625" style="8" customWidth="1"/>
  </cols>
  <sheetData>
    <row r="1" spans="1:26" ht="146.25" customHeight="1">
      <c r="A1" s="233" t="s">
        <v>75</v>
      </c>
      <c r="B1" s="285"/>
      <c r="C1" s="285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6.5" customHeight="1">
      <c r="A2" s="236" t="s">
        <v>69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9" customFormat="1" ht="16.5" customHeight="1">
      <c r="A3" s="238" t="s">
        <v>113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10" customFormat="1" ht="15.75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11" customFormat="1" ht="21" customHeight="1">
      <c r="A5" s="240" t="s">
        <v>68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11" customFormat="1" ht="6" customHeight="1">
      <c r="A6" s="240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7" s="83" customFormat="1" ht="18.75" customHeight="1">
      <c r="A7" s="257" t="s">
        <v>166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6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58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155</v>
      </c>
      <c r="Z9" s="19"/>
    </row>
    <row r="10" spans="1:26" s="20" customFormat="1" ht="19.5" customHeight="1">
      <c r="A10" s="244" t="s">
        <v>26</v>
      </c>
      <c r="B10" s="245" t="s">
        <v>2</v>
      </c>
      <c r="C10" s="254" t="s">
        <v>13</v>
      </c>
      <c r="D10" s="246" t="s">
        <v>15</v>
      </c>
      <c r="E10" s="246" t="s">
        <v>3</v>
      </c>
      <c r="F10" s="244" t="s">
        <v>14</v>
      </c>
      <c r="G10" s="246" t="s">
        <v>16</v>
      </c>
      <c r="H10" s="246" t="s">
        <v>3</v>
      </c>
      <c r="I10" s="246" t="s">
        <v>4</v>
      </c>
      <c r="J10" s="56"/>
      <c r="K10" s="246" t="s">
        <v>6</v>
      </c>
      <c r="L10" s="251" t="s">
        <v>18</v>
      </c>
      <c r="M10" s="251"/>
      <c r="N10" s="251"/>
      <c r="O10" s="251" t="s">
        <v>19</v>
      </c>
      <c r="P10" s="251"/>
      <c r="Q10" s="251"/>
      <c r="R10" s="251" t="s">
        <v>38</v>
      </c>
      <c r="S10" s="251"/>
      <c r="T10" s="251"/>
      <c r="U10" s="252" t="s">
        <v>20</v>
      </c>
      <c r="V10" s="254" t="s">
        <v>62</v>
      </c>
      <c r="W10" s="244" t="s">
        <v>21</v>
      </c>
      <c r="X10" s="245" t="s">
        <v>40</v>
      </c>
      <c r="Y10" s="248" t="s">
        <v>22</v>
      </c>
      <c r="Z10" s="248" t="s">
        <v>23</v>
      </c>
    </row>
    <row r="11" spans="1:26" s="20" customFormat="1" ht="51" customHeight="1">
      <c r="A11" s="244"/>
      <c r="B11" s="245"/>
      <c r="C11" s="255"/>
      <c r="D11" s="246"/>
      <c r="E11" s="246"/>
      <c r="F11" s="244"/>
      <c r="G11" s="246"/>
      <c r="H11" s="246"/>
      <c r="I11" s="246"/>
      <c r="J11" s="56"/>
      <c r="K11" s="246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3"/>
      <c r="V11" s="255"/>
      <c r="W11" s="244"/>
      <c r="X11" s="245"/>
      <c r="Y11" s="248"/>
      <c r="Z11" s="248"/>
    </row>
    <row r="12" spans="1:26" s="80" customFormat="1" ht="42" customHeight="1">
      <c r="A12" s="73">
        <v>1</v>
      </c>
      <c r="B12" s="24"/>
      <c r="C12" s="68"/>
      <c r="D12" s="93" t="s">
        <v>182</v>
      </c>
      <c r="E12" s="106" t="s">
        <v>176</v>
      </c>
      <c r="F12" s="107">
        <v>1</v>
      </c>
      <c r="G12" s="168" t="s">
        <v>181</v>
      </c>
      <c r="H12" s="169" t="s">
        <v>177</v>
      </c>
      <c r="I12" s="170" t="s">
        <v>178</v>
      </c>
      <c r="J12" s="173" t="s">
        <v>36</v>
      </c>
      <c r="K12" s="169" t="s">
        <v>179</v>
      </c>
      <c r="L12" s="74">
        <v>225.5</v>
      </c>
      <c r="M12" s="75">
        <f>L12/3.4-IF($U12=1,2)-IF($V12=1,0.5,IF($V12=2,1,0))</f>
        <v>66.32352941176471</v>
      </c>
      <c r="N12" s="76">
        <v>1</v>
      </c>
      <c r="O12" s="74">
        <v>222</v>
      </c>
      <c r="P12" s="75">
        <f>O12/3.4-IF($U12=1,2)-IF($V12=1,0.5,IF($V12=2,1,0))</f>
        <v>65.29411764705883</v>
      </c>
      <c r="Q12" s="76">
        <v>1</v>
      </c>
      <c r="R12" s="74">
        <v>218.5</v>
      </c>
      <c r="S12" s="75">
        <f>R12/3.4-IF($U12=1,2)-IF($V12=1,0.5,IF($V12=2,1,0))</f>
        <v>64.26470588235294</v>
      </c>
      <c r="T12" s="76">
        <v>1</v>
      </c>
      <c r="U12" s="77"/>
      <c r="V12" s="77"/>
      <c r="W12" s="74">
        <f>L12+O12+R12</f>
        <v>666</v>
      </c>
      <c r="X12" s="78"/>
      <c r="Y12" s="75">
        <f>ROUND(SUM(M12,P12,S12)/3,3)</f>
        <v>65.294</v>
      </c>
      <c r="Z12" s="79"/>
    </row>
    <row r="13" spans="1:26" s="80" customFormat="1" ht="42" customHeight="1">
      <c r="A13" s="73">
        <v>2</v>
      </c>
      <c r="B13" s="24"/>
      <c r="C13" s="68"/>
      <c r="D13" s="93" t="s">
        <v>150</v>
      </c>
      <c r="E13" s="106" t="s">
        <v>60</v>
      </c>
      <c r="F13" s="107" t="s">
        <v>8</v>
      </c>
      <c r="G13" s="168" t="s">
        <v>108</v>
      </c>
      <c r="H13" s="169" t="s">
        <v>63</v>
      </c>
      <c r="I13" s="170" t="s">
        <v>61</v>
      </c>
      <c r="J13" s="173" t="s">
        <v>36</v>
      </c>
      <c r="K13" s="169" t="s">
        <v>55</v>
      </c>
      <c r="L13" s="74">
        <v>223.5</v>
      </c>
      <c r="M13" s="75">
        <f>L13/3.4-IF($U13=1,2)-IF($V13=1,0.5,IF($V13=2,1,0))</f>
        <v>65.73529411764706</v>
      </c>
      <c r="N13" s="76">
        <v>2</v>
      </c>
      <c r="O13" s="74">
        <v>215.5</v>
      </c>
      <c r="P13" s="75">
        <f>O13/3.4-IF($U13=1,2)-IF($V13=1,0.5,IF($V13=2,1,0))</f>
        <v>63.38235294117647</v>
      </c>
      <c r="Q13" s="76">
        <v>2</v>
      </c>
      <c r="R13" s="74">
        <v>209.5</v>
      </c>
      <c r="S13" s="75">
        <f>R13/3.4-IF($U13=1,2)-IF($V13=1,0.5,IF($V13=2,1,0))</f>
        <v>61.61764705882353</v>
      </c>
      <c r="T13" s="76">
        <v>2</v>
      </c>
      <c r="U13" s="77"/>
      <c r="V13" s="77"/>
      <c r="W13" s="74">
        <f>L13+O13+R13</f>
        <v>648.5</v>
      </c>
      <c r="X13" s="78"/>
      <c r="Y13" s="75">
        <f>ROUND(SUM(M13,P13,S13)/3,3)</f>
        <v>63.578</v>
      </c>
      <c r="Z13" s="79"/>
    </row>
    <row r="14" spans="1:26" s="80" customFormat="1" ht="42" customHeight="1">
      <c r="A14" s="175"/>
      <c r="B14" s="27"/>
      <c r="C14" s="176"/>
      <c r="D14" s="186"/>
      <c r="E14" s="177"/>
      <c r="F14" s="174"/>
      <c r="G14" s="178"/>
      <c r="H14" s="177"/>
      <c r="I14" s="174"/>
      <c r="J14" s="174"/>
      <c r="K14" s="184"/>
      <c r="L14" s="179"/>
      <c r="M14" s="180"/>
      <c r="N14" s="181"/>
      <c r="O14" s="179"/>
      <c r="P14" s="180"/>
      <c r="Q14" s="181"/>
      <c r="R14" s="179"/>
      <c r="S14" s="180"/>
      <c r="T14" s="181"/>
      <c r="U14" s="182"/>
      <c r="V14" s="182"/>
      <c r="W14" s="179"/>
      <c r="X14" s="187"/>
      <c r="Y14" s="180"/>
      <c r="Z14" s="188"/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2" t="s">
        <v>17</v>
      </c>
      <c r="E16" s="112"/>
      <c r="F16" s="112"/>
      <c r="G16" s="112"/>
      <c r="H16" s="113" t="s">
        <v>248</v>
      </c>
      <c r="I16" s="34"/>
      <c r="K16" s="113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2"/>
      <c r="E17" s="112"/>
      <c r="F17" s="112"/>
      <c r="G17" s="112"/>
      <c r="H17" s="113"/>
      <c r="I17" s="34"/>
      <c r="K17" s="113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2" t="s">
        <v>10</v>
      </c>
      <c r="E18" s="112"/>
      <c r="F18" s="112"/>
      <c r="G18" s="112"/>
      <c r="H18" s="113" t="s">
        <v>165</v>
      </c>
      <c r="I18" s="34"/>
      <c r="K18" s="113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autoFilter ref="A11:AC11"/>
  <mergeCells count="26">
    <mergeCell ref="A7:AA7"/>
    <mergeCell ref="A2:Z2"/>
    <mergeCell ref="A1:Z1"/>
    <mergeCell ref="A3:Z3"/>
    <mergeCell ref="A4:Z4"/>
    <mergeCell ref="H10:H11"/>
    <mergeCell ref="I10:I11"/>
    <mergeCell ref="A5:Z5"/>
    <mergeCell ref="O10:Q10"/>
    <mergeCell ref="C10:C11"/>
    <mergeCell ref="Y10:Y11"/>
    <mergeCell ref="Z10:Z11"/>
    <mergeCell ref="X10:X11"/>
    <mergeCell ref="D10:D11"/>
    <mergeCell ref="V10:V11"/>
    <mergeCell ref="W10:W11"/>
    <mergeCell ref="A6:Z6"/>
    <mergeCell ref="E10:E11"/>
    <mergeCell ref="K10:K11"/>
    <mergeCell ref="L10:N10"/>
    <mergeCell ref="F10:F11"/>
    <mergeCell ref="G10:G11"/>
    <mergeCell ref="R10:T10"/>
    <mergeCell ref="A10:A11"/>
    <mergeCell ref="B10:B11"/>
    <mergeCell ref="U10:U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6">
      <selection activeCell="A31" sqref="A31"/>
    </sheetView>
  </sheetViews>
  <sheetFormatPr defaultColWidth="9.140625" defaultRowHeight="12.75"/>
  <cols>
    <col min="1" max="1" width="28.00390625" style="51" customWidth="1"/>
    <col min="2" max="2" width="19.28125" style="51" customWidth="1"/>
    <col min="3" max="3" width="12.7109375" style="51" customWidth="1"/>
    <col min="4" max="4" width="32.28125" style="51" customWidth="1"/>
    <col min="5" max="5" width="21.421875" style="51" customWidth="1"/>
    <col min="6" max="16384" width="8.8515625" style="51" customWidth="1"/>
  </cols>
  <sheetData>
    <row r="1" spans="1:12" ht="71.25" customHeight="1">
      <c r="A1" s="287" t="s">
        <v>78</v>
      </c>
      <c r="B1" s="287"/>
      <c r="C1" s="287"/>
      <c r="D1" s="287"/>
      <c r="E1" s="287"/>
      <c r="F1" s="65"/>
      <c r="G1" s="65"/>
      <c r="H1" s="65"/>
      <c r="I1" s="65"/>
      <c r="J1" s="65"/>
      <c r="K1" s="65"/>
      <c r="L1" s="65"/>
    </row>
    <row r="2" spans="1:10" ht="26.25" customHeight="1">
      <c r="A2" s="288" t="s">
        <v>115</v>
      </c>
      <c r="B2" s="288"/>
      <c r="C2" s="288"/>
      <c r="D2" s="288"/>
      <c r="E2" s="288"/>
      <c r="F2" s="50"/>
      <c r="G2" s="50"/>
      <c r="H2" s="50"/>
      <c r="I2" s="50"/>
      <c r="J2" s="50"/>
    </row>
    <row r="3" ht="21.75" customHeight="1">
      <c r="A3" s="52" t="s">
        <v>28</v>
      </c>
    </row>
    <row r="4" spans="1:5" ht="21.75" customHeight="1">
      <c r="A4" s="91" t="s">
        <v>58</v>
      </c>
      <c r="B4" s="92"/>
      <c r="C4" s="92"/>
      <c r="D4" s="92"/>
      <c r="E4" s="67" t="s">
        <v>155</v>
      </c>
    </row>
    <row r="5" spans="1:5" ht="21.75" customHeight="1">
      <c r="A5" s="54" t="s">
        <v>29</v>
      </c>
      <c r="B5" s="69" t="s">
        <v>30</v>
      </c>
      <c r="C5" s="69" t="s">
        <v>31</v>
      </c>
      <c r="D5" s="69" t="s">
        <v>32</v>
      </c>
      <c r="E5" s="69" t="s">
        <v>33</v>
      </c>
    </row>
    <row r="6" spans="1:5" ht="36.75" customHeight="1">
      <c r="A6" s="55" t="s">
        <v>17</v>
      </c>
      <c r="B6" s="55" t="s">
        <v>157</v>
      </c>
      <c r="C6" s="55" t="s">
        <v>59</v>
      </c>
      <c r="D6" s="55" t="s">
        <v>34</v>
      </c>
      <c r="E6" s="55"/>
    </row>
    <row r="7" spans="1:5" ht="36.75" customHeight="1">
      <c r="A7" s="70" t="s">
        <v>70</v>
      </c>
      <c r="B7" s="55" t="s">
        <v>158</v>
      </c>
      <c r="C7" s="55" t="s">
        <v>159</v>
      </c>
      <c r="D7" s="55" t="s">
        <v>34</v>
      </c>
      <c r="E7" s="69"/>
    </row>
    <row r="8" spans="1:5" ht="36.75" customHeight="1">
      <c r="A8" s="70" t="s">
        <v>70</v>
      </c>
      <c r="B8" s="55" t="s">
        <v>160</v>
      </c>
      <c r="C8" s="55" t="s">
        <v>74</v>
      </c>
      <c r="D8" s="55" t="s">
        <v>34</v>
      </c>
      <c r="E8" s="69"/>
    </row>
    <row r="9" spans="1:5" s="81" customFormat="1" ht="36.75" customHeight="1">
      <c r="A9" s="70" t="s">
        <v>43</v>
      </c>
      <c r="B9" s="55" t="s">
        <v>161</v>
      </c>
      <c r="C9" s="55" t="s">
        <v>159</v>
      </c>
      <c r="D9" s="55" t="s">
        <v>123</v>
      </c>
      <c r="E9" s="69"/>
    </row>
    <row r="10" spans="1:5" ht="36.75" customHeight="1">
      <c r="A10" s="70" t="s">
        <v>10</v>
      </c>
      <c r="B10" s="55" t="s">
        <v>77</v>
      </c>
      <c r="C10" s="55" t="s">
        <v>74</v>
      </c>
      <c r="D10" s="55" t="s">
        <v>34</v>
      </c>
      <c r="E10" s="69"/>
    </row>
    <row r="11" spans="1:5" ht="36.75" customHeight="1">
      <c r="A11" s="70" t="s">
        <v>164</v>
      </c>
      <c r="B11" s="55" t="s">
        <v>66</v>
      </c>
      <c r="C11" s="55" t="s">
        <v>64</v>
      </c>
      <c r="D11" s="55" t="s">
        <v>34</v>
      </c>
      <c r="E11" s="69"/>
    </row>
    <row r="12" spans="1:5" ht="36.75" customHeight="1">
      <c r="A12" s="70" t="s">
        <v>65</v>
      </c>
      <c r="B12" s="55" t="s">
        <v>158</v>
      </c>
      <c r="C12" s="55" t="s">
        <v>159</v>
      </c>
      <c r="D12" s="55" t="s">
        <v>34</v>
      </c>
      <c r="E12" s="69"/>
    </row>
    <row r="13" spans="1:5" ht="36.75" customHeight="1">
      <c r="A13" s="70" t="s">
        <v>121</v>
      </c>
      <c r="B13" s="55" t="s">
        <v>162</v>
      </c>
      <c r="C13" s="55" t="s">
        <v>64</v>
      </c>
      <c r="D13" s="55" t="s">
        <v>34</v>
      </c>
      <c r="E13" s="69"/>
    </row>
    <row r="14" spans="1:5" ht="36.75" customHeight="1">
      <c r="A14" s="70" t="s">
        <v>121</v>
      </c>
      <c r="B14" s="55" t="s">
        <v>163</v>
      </c>
      <c r="C14" s="55" t="s">
        <v>64</v>
      </c>
      <c r="D14" s="55" t="s">
        <v>34</v>
      </c>
      <c r="E14" s="69"/>
    </row>
    <row r="15" spans="1:5" ht="36.75" customHeight="1">
      <c r="A15" s="70" t="s">
        <v>35</v>
      </c>
      <c r="B15" s="55" t="s">
        <v>57</v>
      </c>
      <c r="C15" s="55"/>
      <c r="D15" s="55"/>
      <c r="E15" s="69"/>
    </row>
    <row r="18" spans="1:5" ht="12.75">
      <c r="A18" s="1"/>
      <c r="B18" s="2"/>
      <c r="C18" s="1"/>
      <c r="D18" s="1"/>
      <c r="E18" s="1"/>
    </row>
    <row r="19" spans="1:5" ht="12.75">
      <c r="A19" s="1" t="s">
        <v>37</v>
      </c>
      <c r="B19" s="2"/>
      <c r="C19" s="113" t="s">
        <v>156</v>
      </c>
      <c r="D19" s="113"/>
      <c r="E19" s="1"/>
    </row>
    <row r="20" spans="1:5" ht="17.25" customHeight="1">
      <c r="A20" s="1"/>
      <c r="B20" s="2"/>
      <c r="D20" s="1"/>
      <c r="E20" s="1"/>
    </row>
    <row r="21" spans="1:12" ht="84.75" customHeight="1">
      <c r="A21" s="287" t="s">
        <v>122</v>
      </c>
      <c r="B21" s="287"/>
      <c r="C21" s="287"/>
      <c r="D21" s="287"/>
      <c r="E21" s="65"/>
      <c r="F21" s="65"/>
      <c r="G21" s="65"/>
      <c r="H21" s="65"/>
      <c r="I21" s="65"/>
      <c r="J21" s="65"/>
      <c r="K21" s="65"/>
      <c r="L21" s="65"/>
    </row>
    <row r="22" spans="1:10" ht="26.25" customHeight="1">
      <c r="A22" s="288" t="s">
        <v>115</v>
      </c>
      <c r="B22" s="288"/>
      <c r="C22" s="288"/>
      <c r="D22" s="288"/>
      <c r="E22" s="118"/>
      <c r="F22" s="50"/>
      <c r="G22" s="50"/>
      <c r="H22" s="50"/>
      <c r="I22" s="50"/>
      <c r="J22" s="50"/>
    </row>
    <row r="23" spans="1:4" ht="21.75" customHeight="1">
      <c r="A23" s="289" t="s">
        <v>44</v>
      </c>
      <c r="B23" s="289"/>
      <c r="C23" s="289"/>
      <c r="D23" s="289"/>
    </row>
    <row r="24" spans="1:5" ht="33" customHeight="1">
      <c r="A24" s="91" t="s">
        <v>58</v>
      </c>
      <c r="B24" s="90"/>
      <c r="C24" s="90"/>
      <c r="D24" s="67" t="s">
        <v>155</v>
      </c>
      <c r="E24" s="67"/>
    </row>
    <row r="25" spans="1:4" ht="30" customHeight="1">
      <c r="A25" s="54" t="s">
        <v>29</v>
      </c>
      <c r="B25" s="120" t="s">
        <v>30</v>
      </c>
      <c r="C25" s="120" t="s">
        <v>31</v>
      </c>
      <c r="D25" s="120" t="s">
        <v>32</v>
      </c>
    </row>
    <row r="26" spans="1:4" ht="36.75" customHeight="1">
      <c r="A26" s="55" t="s">
        <v>17</v>
      </c>
      <c r="B26" s="55" t="s">
        <v>157</v>
      </c>
      <c r="C26" s="55" t="s">
        <v>59</v>
      </c>
      <c r="D26" s="55" t="s">
        <v>34</v>
      </c>
    </row>
    <row r="27" spans="1:4" ht="36.75" customHeight="1">
      <c r="A27" s="70" t="s">
        <v>70</v>
      </c>
      <c r="B27" s="55" t="s">
        <v>158</v>
      </c>
      <c r="C27" s="55" t="s">
        <v>159</v>
      </c>
      <c r="D27" s="55" t="s">
        <v>34</v>
      </c>
    </row>
    <row r="28" spans="1:4" ht="36.75" customHeight="1">
      <c r="A28" s="70" t="s">
        <v>70</v>
      </c>
      <c r="B28" s="55" t="s">
        <v>160</v>
      </c>
      <c r="C28" s="55" t="s">
        <v>74</v>
      </c>
      <c r="D28" s="55" t="s">
        <v>34</v>
      </c>
    </row>
    <row r="29" spans="1:4" ht="36.75" customHeight="1">
      <c r="A29" s="70" t="s">
        <v>43</v>
      </c>
      <c r="B29" s="55" t="s">
        <v>161</v>
      </c>
      <c r="C29" s="55" t="s">
        <v>159</v>
      </c>
      <c r="D29" s="55" t="s">
        <v>123</v>
      </c>
    </row>
    <row r="30" spans="1:4" s="81" customFormat="1" ht="36.75" customHeight="1">
      <c r="A30" s="70" t="s">
        <v>10</v>
      </c>
      <c r="B30" s="55" t="s">
        <v>77</v>
      </c>
      <c r="C30" s="55" t="s">
        <v>74</v>
      </c>
      <c r="D30" s="55" t="s">
        <v>34</v>
      </c>
    </row>
    <row r="31" spans="1:4" s="81" customFormat="1" ht="36.75" customHeight="1">
      <c r="A31" s="70" t="s">
        <v>164</v>
      </c>
      <c r="B31" s="55" t="s">
        <v>66</v>
      </c>
      <c r="C31" s="55" t="s">
        <v>64</v>
      </c>
      <c r="D31" s="55" t="s">
        <v>34</v>
      </c>
    </row>
    <row r="32" spans="1:4" s="81" customFormat="1" ht="36.75" customHeight="1">
      <c r="A32" s="70" t="s">
        <v>65</v>
      </c>
      <c r="B32" s="55" t="s">
        <v>158</v>
      </c>
      <c r="C32" s="55" t="s">
        <v>159</v>
      </c>
      <c r="D32" s="55" t="s">
        <v>34</v>
      </c>
    </row>
    <row r="33" spans="1:4" s="81" customFormat="1" ht="36.75" customHeight="1">
      <c r="A33" s="70" t="s">
        <v>121</v>
      </c>
      <c r="B33" s="55" t="s">
        <v>162</v>
      </c>
      <c r="C33" s="55" t="s">
        <v>64</v>
      </c>
      <c r="D33" s="55" t="s">
        <v>34</v>
      </c>
    </row>
    <row r="34" spans="1:4" s="81" customFormat="1" ht="36.75" customHeight="1">
      <c r="A34" s="70" t="s">
        <v>121</v>
      </c>
      <c r="B34" s="55" t="s">
        <v>163</v>
      </c>
      <c r="C34" s="55" t="s">
        <v>64</v>
      </c>
      <c r="D34" s="55" t="s">
        <v>34</v>
      </c>
    </row>
    <row r="35" spans="1:4" ht="36.75" customHeight="1">
      <c r="A35" s="70" t="s">
        <v>35</v>
      </c>
      <c r="B35" s="55" t="s">
        <v>57</v>
      </c>
      <c r="C35" s="55"/>
      <c r="D35" s="55"/>
    </row>
    <row r="36" spans="1:4" ht="24" customHeight="1">
      <c r="A36" s="119"/>
      <c r="B36" s="1"/>
      <c r="C36" s="1"/>
      <c r="D36" s="1"/>
    </row>
    <row r="37" spans="1:3" ht="24" customHeight="1">
      <c r="A37" s="1" t="s">
        <v>37</v>
      </c>
      <c r="B37" s="113"/>
      <c r="C37" s="113" t="s">
        <v>156</v>
      </c>
    </row>
    <row r="38" spans="1:5" ht="24" customHeight="1">
      <c r="A38" s="1"/>
      <c r="B38" s="2"/>
      <c r="C38" s="113"/>
      <c r="D38" s="1"/>
      <c r="E38" s="1"/>
    </row>
    <row r="39" spans="1:5" ht="24" customHeight="1">
      <c r="A39" s="34" t="s">
        <v>10</v>
      </c>
      <c r="B39" s="7"/>
      <c r="C39" s="113" t="s">
        <v>76</v>
      </c>
      <c r="D39" s="7"/>
      <c r="E39" s="1"/>
    </row>
  </sheetData>
  <sheetProtection/>
  <mergeCells count="5">
    <mergeCell ref="A1:E1"/>
    <mergeCell ref="A2:E2"/>
    <mergeCell ref="A23:D23"/>
    <mergeCell ref="A21:D21"/>
    <mergeCell ref="A22:D22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7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0" zoomScaleSheetLayoutView="70" zoomScalePageLayoutView="0" workbookViewId="0" topLeftCell="A1">
      <selection activeCell="F18" sqref="F18"/>
    </sheetView>
  </sheetViews>
  <sheetFormatPr defaultColWidth="9.140625" defaultRowHeight="12.75"/>
  <cols>
    <col min="1" max="1" width="5.00390625" style="8" customWidth="1"/>
    <col min="2" max="2" width="1.57421875" style="8" hidden="1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4.421875" style="8" hidden="1" customWidth="1"/>
    <col min="27" max="16384" width="9.140625" style="8" customWidth="1"/>
  </cols>
  <sheetData>
    <row r="1" spans="1:26" ht="84.75" customHeight="1">
      <c r="A1" s="233" t="s">
        <v>75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6" ht="35.25" customHeight="1">
      <c r="A2" s="236" t="s">
        <v>154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s="9" customFormat="1" ht="18" customHeight="1">
      <c r="A3" s="238" t="s">
        <v>118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10" customFormat="1" ht="18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11" customFormat="1" ht="18" customHeight="1">
      <c r="A5" s="240" t="s">
        <v>111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11" customFormat="1" ht="2.2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s="83" customFormat="1" ht="18" customHeight="1">
      <c r="A7" s="243" t="s">
        <v>240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58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155</v>
      </c>
      <c r="Z9" s="19"/>
    </row>
    <row r="10" spans="1:26" s="20" customFormat="1" ht="19.5" customHeight="1">
      <c r="A10" s="244" t="s">
        <v>26</v>
      </c>
      <c r="B10" s="245" t="s">
        <v>2</v>
      </c>
      <c r="C10" s="245" t="s">
        <v>13</v>
      </c>
      <c r="D10" s="246" t="s">
        <v>15</v>
      </c>
      <c r="E10" s="247" t="s">
        <v>3</v>
      </c>
      <c r="F10" s="244" t="s">
        <v>14</v>
      </c>
      <c r="G10" s="246" t="s">
        <v>16</v>
      </c>
      <c r="H10" s="246" t="s">
        <v>3</v>
      </c>
      <c r="I10" s="246" t="s">
        <v>4</v>
      </c>
      <c r="J10" s="56"/>
      <c r="K10" s="246" t="s">
        <v>6</v>
      </c>
      <c r="L10" s="251" t="s">
        <v>18</v>
      </c>
      <c r="M10" s="251"/>
      <c r="N10" s="251"/>
      <c r="O10" s="251" t="s">
        <v>19</v>
      </c>
      <c r="P10" s="251"/>
      <c r="Q10" s="251"/>
      <c r="R10" s="251" t="s">
        <v>38</v>
      </c>
      <c r="S10" s="251"/>
      <c r="T10" s="251"/>
      <c r="U10" s="252" t="s">
        <v>20</v>
      </c>
      <c r="V10" s="254" t="s">
        <v>62</v>
      </c>
      <c r="W10" s="244" t="s">
        <v>21</v>
      </c>
      <c r="X10" s="245" t="s">
        <v>73</v>
      </c>
      <c r="Y10" s="248" t="s">
        <v>22</v>
      </c>
      <c r="Z10" s="249" t="s">
        <v>23</v>
      </c>
    </row>
    <row r="11" spans="1:26" s="20" customFormat="1" ht="48.75" customHeight="1">
      <c r="A11" s="244"/>
      <c r="B11" s="245"/>
      <c r="C11" s="245"/>
      <c r="D11" s="246"/>
      <c r="E11" s="247"/>
      <c r="F11" s="244"/>
      <c r="G11" s="246"/>
      <c r="H11" s="246"/>
      <c r="I11" s="246"/>
      <c r="J11" s="56"/>
      <c r="K11" s="246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3"/>
      <c r="V11" s="255"/>
      <c r="W11" s="244"/>
      <c r="X11" s="245"/>
      <c r="Y11" s="248"/>
      <c r="Z11" s="250"/>
    </row>
    <row r="12" spans="1:26" s="80" customFormat="1" ht="42.75" customHeight="1">
      <c r="A12" s="73">
        <v>1</v>
      </c>
      <c r="B12" s="24"/>
      <c r="C12" s="183" t="s">
        <v>94</v>
      </c>
      <c r="D12" s="194" t="s">
        <v>206</v>
      </c>
      <c r="E12" s="225" t="s">
        <v>133</v>
      </c>
      <c r="F12" s="172" t="s">
        <v>8</v>
      </c>
      <c r="G12" s="196" t="s">
        <v>207</v>
      </c>
      <c r="H12" s="197" t="s">
        <v>144</v>
      </c>
      <c r="I12" s="198" t="s">
        <v>203</v>
      </c>
      <c r="J12" s="198" t="s">
        <v>136</v>
      </c>
      <c r="K12" s="199" t="s">
        <v>204</v>
      </c>
      <c r="L12" s="74">
        <v>119.5</v>
      </c>
      <c r="M12" s="75">
        <f>L12/1.7-IF($U12=1,0.5,IF($U12=2,1.5,0))-IF($V12=1,0.5,IF($V12=2,1,0))</f>
        <v>70.29411764705883</v>
      </c>
      <c r="N12" s="76">
        <v>1</v>
      </c>
      <c r="O12" s="74">
        <v>113</v>
      </c>
      <c r="P12" s="75">
        <f>O12/1.7-IF($U12=1,0.5,IF($U12=2,1.5,0))-IF($V12=1,0.5,IF($V12=2,1,0))</f>
        <v>66.47058823529412</v>
      </c>
      <c r="Q12" s="76">
        <v>1</v>
      </c>
      <c r="R12" s="74">
        <v>116.5</v>
      </c>
      <c r="S12" s="75">
        <f>R12/1.7-IF($U12=1,0.5,IF($U12=2,1.5,0))-IF($V12=1,0.5,IF($V12=2,1,0))</f>
        <v>68.52941176470588</v>
      </c>
      <c r="T12" s="76">
        <v>1</v>
      </c>
      <c r="U12" s="77"/>
      <c r="V12" s="77"/>
      <c r="W12" s="74">
        <f>L12+O12+R12</f>
        <v>349</v>
      </c>
      <c r="X12" s="124"/>
      <c r="Y12" s="75">
        <f>ROUND(SUM(M12,P12,S12)/3,3)</f>
        <v>68.431</v>
      </c>
      <c r="Z12" s="85" t="s">
        <v>117</v>
      </c>
    </row>
    <row r="13" spans="1:26" s="80" customFormat="1" ht="42.75" customHeight="1">
      <c r="A13" s="73">
        <v>2</v>
      </c>
      <c r="B13" s="24"/>
      <c r="C13" s="183" t="s">
        <v>94</v>
      </c>
      <c r="D13" s="72" t="s">
        <v>143</v>
      </c>
      <c r="E13" s="226" t="s">
        <v>141</v>
      </c>
      <c r="F13" s="107" t="s">
        <v>8</v>
      </c>
      <c r="G13" s="72" t="s">
        <v>152</v>
      </c>
      <c r="H13" s="106" t="s">
        <v>93</v>
      </c>
      <c r="I13" s="107" t="s">
        <v>67</v>
      </c>
      <c r="J13" s="107" t="s">
        <v>41</v>
      </c>
      <c r="K13" s="71" t="s">
        <v>55</v>
      </c>
      <c r="L13" s="74">
        <v>111.5</v>
      </c>
      <c r="M13" s="75">
        <f>L13/1.7-IF($U13=1,0.5,IF($U13=2,1.5,0))-IF($V13=1,0.5,IF($V13=2,1,0))</f>
        <v>65.58823529411765</v>
      </c>
      <c r="N13" s="76">
        <v>2</v>
      </c>
      <c r="O13" s="74">
        <v>106</v>
      </c>
      <c r="P13" s="75">
        <f>O13/1.7-IF($U13=1,0.5,IF($U13=2,1.5,0))-IF($V13=1,0.5,IF($V13=2,1,0))</f>
        <v>62.35294117647059</v>
      </c>
      <c r="Q13" s="76">
        <v>2</v>
      </c>
      <c r="R13" s="74">
        <v>112.6</v>
      </c>
      <c r="S13" s="75">
        <f>R13/1.7-IF($U13=1,0.5,IF($U13=2,1.5,0))-IF($V13=1,0.5,IF($V13=2,1,0))</f>
        <v>66.23529411764706</v>
      </c>
      <c r="T13" s="76">
        <v>2</v>
      </c>
      <c r="U13" s="77"/>
      <c r="V13" s="77"/>
      <c r="W13" s="74">
        <f>L13+O13+R13</f>
        <v>330.1</v>
      </c>
      <c r="X13" s="124"/>
      <c r="Y13" s="75">
        <f>ROUND(SUM(M13,P13,S13)/3,3)</f>
        <v>64.725</v>
      </c>
      <c r="Z13" s="85"/>
    </row>
    <row r="14" spans="1:26" s="25" customFormat="1" ht="56.2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9" ht="39.75" customHeight="1">
      <c r="A15" s="34"/>
      <c r="B15" s="34"/>
      <c r="C15" s="34"/>
      <c r="D15" s="112" t="s">
        <v>17</v>
      </c>
      <c r="E15" s="112"/>
      <c r="F15" s="112"/>
      <c r="G15" s="112"/>
      <c r="H15" s="113" t="s">
        <v>156</v>
      </c>
      <c r="I15" s="34"/>
      <c r="K15" s="113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2"/>
      <c r="E16" s="112"/>
      <c r="F16" s="112"/>
      <c r="G16" s="112"/>
      <c r="H16" s="113"/>
      <c r="I16" s="34"/>
      <c r="K16" s="113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2" t="s">
        <v>10</v>
      </c>
      <c r="E17" s="112"/>
      <c r="F17" s="112"/>
      <c r="G17" s="112"/>
      <c r="H17" s="113" t="s">
        <v>165</v>
      </c>
      <c r="I17" s="34"/>
      <c r="K17" s="113"/>
      <c r="L17" s="35"/>
      <c r="M17" s="39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6.75" customHeight="1">
      <c r="A18" s="34"/>
      <c r="B18" s="34"/>
      <c r="C18" s="34"/>
      <c r="D18" s="112"/>
      <c r="E18" s="112"/>
      <c r="F18" s="112"/>
      <c r="G18" s="112"/>
      <c r="H18" s="1"/>
      <c r="I18" s="34"/>
      <c r="K18" s="1"/>
      <c r="L18" s="35"/>
      <c r="M18" s="36"/>
      <c r="N18" s="34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Z1"/>
    <mergeCell ref="A2:Z2"/>
    <mergeCell ref="A3:Z3"/>
    <mergeCell ref="A4:Z4"/>
    <mergeCell ref="A5:Z5"/>
    <mergeCell ref="A6:Z6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55" zoomScaleSheetLayoutView="55" zoomScalePageLayoutView="0" workbookViewId="0" topLeftCell="A1">
      <selection activeCell="G17" sqref="G17"/>
    </sheetView>
  </sheetViews>
  <sheetFormatPr defaultColWidth="9.140625" defaultRowHeight="12.75"/>
  <cols>
    <col min="1" max="1" width="4.421875" style="8" customWidth="1"/>
    <col min="2" max="2" width="4.00390625" style="8" hidden="1" customWidth="1"/>
    <col min="3" max="3" width="4.7109375" style="8" hidden="1" customWidth="1"/>
    <col min="4" max="4" width="19.8515625" style="8" customWidth="1"/>
    <col min="5" max="5" width="10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0.13671875" style="8" customWidth="1"/>
    <col min="27" max="27" width="0.2890625" style="8" customWidth="1"/>
    <col min="28" max="16384" width="9.140625" style="8" customWidth="1"/>
  </cols>
  <sheetData>
    <row r="1" spans="1:26" ht="84.75" customHeight="1">
      <c r="A1" s="233" t="s">
        <v>75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6" ht="35.25" customHeight="1">
      <c r="A2" s="236" t="s">
        <v>114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9" customFormat="1" ht="18" customHeight="1">
      <c r="A3" s="238" t="s">
        <v>113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10" customFormat="1" ht="18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11" customFormat="1" ht="18" customHeight="1">
      <c r="A5" s="240" t="s">
        <v>111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11" customFormat="1" ht="2.2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7" s="83" customFormat="1" ht="18" customHeight="1">
      <c r="A7" s="257" t="s">
        <v>241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6" ht="7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58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155</v>
      </c>
      <c r="Z9" s="19"/>
    </row>
    <row r="10" spans="1:26" s="20" customFormat="1" ht="19.5" customHeight="1">
      <c r="A10" s="244" t="s">
        <v>26</v>
      </c>
      <c r="B10" s="245" t="s">
        <v>2</v>
      </c>
      <c r="C10" s="254" t="s">
        <v>13</v>
      </c>
      <c r="D10" s="246" t="s">
        <v>15</v>
      </c>
      <c r="E10" s="246" t="s">
        <v>3</v>
      </c>
      <c r="F10" s="244" t="s">
        <v>14</v>
      </c>
      <c r="G10" s="246" t="s">
        <v>16</v>
      </c>
      <c r="H10" s="246" t="s">
        <v>3</v>
      </c>
      <c r="I10" s="246" t="s">
        <v>4</v>
      </c>
      <c r="J10" s="56"/>
      <c r="K10" s="246" t="s">
        <v>6</v>
      </c>
      <c r="L10" s="251" t="s">
        <v>18</v>
      </c>
      <c r="M10" s="251"/>
      <c r="N10" s="251"/>
      <c r="O10" s="251" t="s">
        <v>19</v>
      </c>
      <c r="P10" s="251"/>
      <c r="Q10" s="251"/>
      <c r="R10" s="251" t="s">
        <v>38</v>
      </c>
      <c r="S10" s="251"/>
      <c r="T10" s="251"/>
      <c r="U10" s="252" t="s">
        <v>20</v>
      </c>
      <c r="V10" s="254" t="s">
        <v>62</v>
      </c>
      <c r="W10" s="244" t="s">
        <v>21</v>
      </c>
      <c r="X10" s="245" t="s">
        <v>73</v>
      </c>
      <c r="Y10" s="248" t="s">
        <v>22</v>
      </c>
      <c r="Z10" s="249" t="s">
        <v>23</v>
      </c>
    </row>
    <row r="11" spans="1:26" s="20" customFormat="1" ht="48.75" customHeight="1">
      <c r="A11" s="244"/>
      <c r="B11" s="245"/>
      <c r="C11" s="255"/>
      <c r="D11" s="246"/>
      <c r="E11" s="246"/>
      <c r="F11" s="244"/>
      <c r="G11" s="246"/>
      <c r="H11" s="246"/>
      <c r="I11" s="246"/>
      <c r="J11" s="56"/>
      <c r="K11" s="246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3"/>
      <c r="V11" s="255"/>
      <c r="W11" s="244"/>
      <c r="X11" s="245"/>
      <c r="Y11" s="248"/>
      <c r="Z11" s="250"/>
    </row>
    <row r="12" spans="1:26" s="80" customFormat="1" ht="42.75" customHeight="1">
      <c r="A12" s="73">
        <f>RANK(Y12,Y$12:Y$12,0)</f>
        <v>1</v>
      </c>
      <c r="B12" s="24"/>
      <c r="C12" s="183" t="s">
        <v>87</v>
      </c>
      <c r="D12" s="72" t="s">
        <v>126</v>
      </c>
      <c r="E12" s="106" t="s">
        <v>95</v>
      </c>
      <c r="F12" s="107" t="s">
        <v>8</v>
      </c>
      <c r="G12" s="72" t="s">
        <v>106</v>
      </c>
      <c r="H12" s="106" t="s">
        <v>85</v>
      </c>
      <c r="I12" s="107" t="s">
        <v>86</v>
      </c>
      <c r="J12" s="107" t="s">
        <v>96</v>
      </c>
      <c r="K12" s="71" t="s">
        <v>180</v>
      </c>
      <c r="L12" s="74">
        <v>96</v>
      </c>
      <c r="M12" s="75">
        <f>L12/1.7-IF($U12=1,0.5,IF($U12=2,1.5,0))-IF($V12=1,0.5,IF($V12=2,1,0))</f>
        <v>56.470588235294116</v>
      </c>
      <c r="N12" s="76">
        <f>RANK(M12,M$12:M$12,0)</f>
        <v>1</v>
      </c>
      <c r="O12" s="74">
        <v>104</v>
      </c>
      <c r="P12" s="75">
        <f>O12/1.7-IF($U12=1,0.5,IF($U12=2,1.5,0))-IF($V12=1,0.5,IF($V12=2,1,0))</f>
        <v>61.1764705882353</v>
      </c>
      <c r="Q12" s="76">
        <f>RANK(P12,P$12:P$12,0)</f>
        <v>1</v>
      </c>
      <c r="R12" s="74">
        <v>102</v>
      </c>
      <c r="S12" s="75">
        <f>R12/1.7-IF($U12=1,0.5,IF($U12=2,1.5,0))-IF($V12=1,0.5,IF($V12=2,1,0))</f>
        <v>60</v>
      </c>
      <c r="T12" s="76">
        <f>RANK(S12,S$12:S$12,0)</f>
        <v>1</v>
      </c>
      <c r="U12" s="77"/>
      <c r="V12" s="77"/>
      <c r="W12" s="74">
        <f>L12+O12+R12</f>
        <v>302</v>
      </c>
      <c r="X12" s="124"/>
      <c r="Y12" s="75">
        <f>ROUND(SUM(M12,P12,S12)/3,3)</f>
        <v>59.216</v>
      </c>
      <c r="Z12" s="85" t="s">
        <v>117</v>
      </c>
    </row>
    <row r="13" spans="1:26" s="25" customFormat="1" ht="56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9" ht="39.75" customHeight="1">
      <c r="A14" s="34"/>
      <c r="B14" s="34"/>
      <c r="C14" s="34"/>
      <c r="D14" s="112" t="s">
        <v>17</v>
      </c>
      <c r="E14" s="112"/>
      <c r="F14" s="112"/>
      <c r="G14" s="112"/>
      <c r="H14" s="113" t="s">
        <v>156</v>
      </c>
      <c r="I14" s="34"/>
      <c r="K14" s="113"/>
      <c r="L14" s="35"/>
      <c r="M14" s="36"/>
      <c r="N14" s="34"/>
      <c r="O14" s="37"/>
      <c r="P14" s="38"/>
      <c r="Q14" s="38"/>
      <c r="R14" s="38"/>
      <c r="S14" s="38"/>
      <c r="T14" s="34"/>
      <c r="U14" s="37"/>
      <c r="V14" s="38"/>
      <c r="W14" s="34"/>
      <c r="X14" s="34"/>
      <c r="Y14" s="34"/>
      <c r="Z14" s="34"/>
      <c r="AA14" s="34"/>
      <c r="AB14" s="38"/>
      <c r="AC14" s="34"/>
    </row>
    <row r="15" spans="1:29" ht="39.75" customHeight="1">
      <c r="A15" s="34"/>
      <c r="B15" s="34"/>
      <c r="C15" s="34"/>
      <c r="D15" s="112"/>
      <c r="E15" s="112"/>
      <c r="F15" s="112"/>
      <c r="G15" s="112"/>
      <c r="H15" s="113"/>
      <c r="I15" s="34"/>
      <c r="K15" s="113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2" t="s">
        <v>10</v>
      </c>
      <c r="E16" s="112"/>
      <c r="F16" s="112"/>
      <c r="G16" s="112"/>
      <c r="H16" s="113" t="s">
        <v>165</v>
      </c>
      <c r="I16" s="34"/>
      <c r="K16" s="113"/>
      <c r="L16" s="35"/>
      <c r="M16" s="39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6.75" customHeight="1">
      <c r="A17" s="34"/>
      <c r="B17" s="34"/>
      <c r="C17" s="34"/>
      <c r="D17" s="112"/>
      <c r="E17" s="112"/>
      <c r="F17" s="112"/>
      <c r="G17" s="112"/>
      <c r="H17" s="1"/>
      <c r="I17" s="34"/>
      <c r="K17" s="1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</sheetData>
  <sheetProtection/>
  <mergeCells count="26">
    <mergeCell ref="A7:AA7"/>
    <mergeCell ref="Y10:Y11"/>
    <mergeCell ref="Z10:Z11"/>
    <mergeCell ref="K10:K11"/>
    <mergeCell ref="L10:N10"/>
    <mergeCell ref="W10:W11"/>
    <mergeCell ref="X10:X11"/>
    <mergeCell ref="O10:Q10"/>
    <mergeCell ref="R10:T10"/>
    <mergeCell ref="U10:U11"/>
    <mergeCell ref="V10:V11"/>
    <mergeCell ref="A6:Z6"/>
    <mergeCell ref="A1:Z1"/>
    <mergeCell ref="A2:Z2"/>
    <mergeCell ref="A3:Z3"/>
    <mergeCell ref="A4:Z4"/>
    <mergeCell ref="A5:Z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view="pageBreakPreview" zoomScale="55" zoomScaleSheetLayoutView="55" zoomScalePageLayoutView="0" workbookViewId="0" topLeftCell="A1">
      <selection activeCell="A3" sqref="A3:Z3"/>
    </sheetView>
  </sheetViews>
  <sheetFormatPr defaultColWidth="9.140625" defaultRowHeight="12.75"/>
  <cols>
    <col min="1" max="1" width="5.00390625" style="8" customWidth="1"/>
    <col min="2" max="2" width="0.42578125" style="8" hidden="1" customWidth="1"/>
    <col min="3" max="3" width="4.7109375" style="8" hidden="1" customWidth="1"/>
    <col min="4" max="4" width="19.8515625" style="8" customWidth="1"/>
    <col min="5" max="5" width="11.00390625" style="8" customWidth="1"/>
    <col min="6" max="6" width="4.8515625" style="8" customWidth="1"/>
    <col min="7" max="7" width="37.57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10.140625" style="8" hidden="1" customWidth="1"/>
    <col min="25" max="25" width="9.7109375" style="41" customWidth="1"/>
    <col min="26" max="26" width="8.00390625" style="8" customWidth="1"/>
    <col min="27" max="27" width="0.5625" style="8" customWidth="1"/>
    <col min="28" max="16384" width="9.140625" style="8" customWidth="1"/>
  </cols>
  <sheetData>
    <row r="1" spans="1:26" ht="94.5" customHeight="1">
      <c r="A1" s="233" t="s">
        <v>75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6" ht="38.25" customHeight="1" hidden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ht="19.5" customHeight="1">
      <c r="A3" s="236" t="s">
        <v>167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9" customFormat="1" ht="18" customHeight="1">
      <c r="A4" s="238" t="s">
        <v>118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10" customFormat="1" ht="18" customHeight="1">
      <c r="A5" s="239" t="s">
        <v>27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s="11" customFormat="1" ht="18" customHeight="1">
      <c r="A6" s="240" t="s">
        <v>243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s="11" customFormat="1" ht="3.7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7" s="83" customFormat="1" ht="18" customHeight="1">
      <c r="A8" s="257" t="s">
        <v>241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</row>
    <row r="9" spans="1:26" ht="7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s="17" customFormat="1" ht="15" customHeight="1">
      <c r="A10" s="82" t="s">
        <v>58</v>
      </c>
      <c r="B10" s="12"/>
      <c r="C10" s="12"/>
      <c r="D10" s="13"/>
      <c r="E10" s="13"/>
      <c r="F10" s="13"/>
      <c r="G10" s="13"/>
      <c r="H10" s="13"/>
      <c r="I10" s="14"/>
      <c r="J10" s="14"/>
      <c r="K10" s="12"/>
      <c r="L10" s="15"/>
      <c r="M10" s="16"/>
      <c r="O10" s="15"/>
      <c r="P10" s="18"/>
      <c r="R10" s="15"/>
      <c r="S10" s="18"/>
      <c r="Y10" s="67" t="s">
        <v>155</v>
      </c>
      <c r="Z10" s="19"/>
    </row>
    <row r="11" spans="1:26" s="20" customFormat="1" ht="19.5" customHeight="1">
      <c r="A11" s="244" t="s">
        <v>26</v>
      </c>
      <c r="B11" s="245" t="s">
        <v>2</v>
      </c>
      <c r="C11" s="254" t="s">
        <v>13</v>
      </c>
      <c r="D11" s="246" t="s">
        <v>15</v>
      </c>
      <c r="E11" s="246" t="s">
        <v>3</v>
      </c>
      <c r="F11" s="244" t="s">
        <v>14</v>
      </c>
      <c r="G11" s="246" t="s">
        <v>16</v>
      </c>
      <c r="H11" s="246" t="s">
        <v>3</v>
      </c>
      <c r="I11" s="246" t="s">
        <v>4</v>
      </c>
      <c r="J11" s="56"/>
      <c r="K11" s="246" t="s">
        <v>6</v>
      </c>
      <c r="L11" s="251" t="s">
        <v>18</v>
      </c>
      <c r="M11" s="251"/>
      <c r="N11" s="251"/>
      <c r="O11" s="251" t="s">
        <v>19</v>
      </c>
      <c r="P11" s="251"/>
      <c r="Q11" s="251"/>
      <c r="R11" s="251" t="s">
        <v>38</v>
      </c>
      <c r="S11" s="251"/>
      <c r="T11" s="251"/>
      <c r="U11" s="252" t="s">
        <v>20</v>
      </c>
      <c r="V11" s="254" t="s">
        <v>62</v>
      </c>
      <c r="W11" s="244" t="s">
        <v>21</v>
      </c>
      <c r="X11" s="245" t="s">
        <v>73</v>
      </c>
      <c r="Y11" s="248" t="s">
        <v>22</v>
      </c>
      <c r="Z11" s="249" t="s">
        <v>23</v>
      </c>
    </row>
    <row r="12" spans="1:26" s="20" customFormat="1" ht="48.75" customHeight="1">
      <c r="A12" s="244"/>
      <c r="B12" s="245"/>
      <c r="C12" s="255"/>
      <c r="D12" s="246"/>
      <c r="E12" s="246"/>
      <c r="F12" s="244"/>
      <c r="G12" s="246"/>
      <c r="H12" s="246"/>
      <c r="I12" s="246"/>
      <c r="J12" s="56"/>
      <c r="K12" s="246"/>
      <c r="L12" s="21" t="s">
        <v>24</v>
      </c>
      <c r="M12" s="22" t="s">
        <v>25</v>
      </c>
      <c r="N12" s="23" t="s">
        <v>26</v>
      </c>
      <c r="O12" s="21" t="s">
        <v>24</v>
      </c>
      <c r="P12" s="22" t="s">
        <v>25</v>
      </c>
      <c r="Q12" s="23" t="s">
        <v>26</v>
      </c>
      <c r="R12" s="21" t="s">
        <v>24</v>
      </c>
      <c r="S12" s="22" t="s">
        <v>25</v>
      </c>
      <c r="T12" s="23" t="s">
        <v>26</v>
      </c>
      <c r="U12" s="253"/>
      <c r="V12" s="255"/>
      <c r="W12" s="244"/>
      <c r="X12" s="245"/>
      <c r="Y12" s="248"/>
      <c r="Z12" s="250"/>
    </row>
    <row r="13" spans="1:26" s="80" customFormat="1" ht="39.75" customHeight="1">
      <c r="A13" s="73">
        <v>1</v>
      </c>
      <c r="B13" s="24"/>
      <c r="C13" s="68"/>
      <c r="D13" s="194" t="s">
        <v>206</v>
      </c>
      <c r="E13" s="195" t="s">
        <v>133</v>
      </c>
      <c r="F13" s="172" t="s">
        <v>8</v>
      </c>
      <c r="G13" s="196" t="s">
        <v>207</v>
      </c>
      <c r="H13" s="197" t="s">
        <v>144</v>
      </c>
      <c r="I13" s="198" t="s">
        <v>203</v>
      </c>
      <c r="J13" s="198" t="s">
        <v>136</v>
      </c>
      <c r="K13" s="199" t="s">
        <v>204</v>
      </c>
      <c r="L13" s="74">
        <v>263</v>
      </c>
      <c r="M13" s="75">
        <f>L13/3.7-IF($U13=1,0.5,IF($U13=2,1.5,0))-IF($V13=1,0.5,IF($V13=2,1,0))</f>
        <v>70.58108108108108</v>
      </c>
      <c r="N13" s="76"/>
      <c r="O13" s="74">
        <v>244</v>
      </c>
      <c r="P13" s="75">
        <f>O13/3.7-IF($U13=1,0.5,IF($U13=2,1.5,0))-IF($V13=1,0.5,IF($V13=2,1,0))</f>
        <v>65.44594594594594</v>
      </c>
      <c r="Q13" s="76"/>
      <c r="R13" s="74">
        <v>254.5</v>
      </c>
      <c r="S13" s="75">
        <f>R13/3.7-IF($U13=1,0.5,IF($U13=2,1.5,0))-IF($V13=1,0.5,IF($V13=2,1,0))</f>
        <v>68.28378378378378</v>
      </c>
      <c r="T13" s="76"/>
      <c r="U13" s="77">
        <v>1</v>
      </c>
      <c r="V13" s="77"/>
      <c r="W13" s="74">
        <f>L13+O13+R13</f>
        <v>761.5</v>
      </c>
      <c r="X13" s="124"/>
      <c r="Y13" s="75">
        <f>ROUND(SUM(M13,P13,S13)/3,3)</f>
        <v>68.104</v>
      </c>
      <c r="Z13" s="85">
        <v>2</v>
      </c>
    </row>
    <row r="14" spans="1:26" s="80" customFormat="1" ht="39.75" customHeight="1">
      <c r="A14" s="73">
        <v>2</v>
      </c>
      <c r="B14" s="24"/>
      <c r="C14" s="68"/>
      <c r="D14" s="168" t="s">
        <v>142</v>
      </c>
      <c r="E14" s="169" t="s">
        <v>140</v>
      </c>
      <c r="F14" s="170" t="s">
        <v>8</v>
      </c>
      <c r="G14" s="72" t="s">
        <v>152</v>
      </c>
      <c r="H14" s="169" t="s">
        <v>93</v>
      </c>
      <c r="I14" s="170" t="s">
        <v>67</v>
      </c>
      <c r="J14" s="170" t="s">
        <v>41</v>
      </c>
      <c r="K14" s="172" t="s">
        <v>55</v>
      </c>
      <c r="L14" s="74">
        <v>243</v>
      </c>
      <c r="M14" s="75">
        <f>L14/3.7-IF($U14=1,0.5,IF($U14=2,1.5,0))-IF($V14=1,0.5,IF($V14=2,1,0))</f>
        <v>65.67567567567568</v>
      </c>
      <c r="N14" s="76"/>
      <c r="O14" s="74">
        <v>237.5</v>
      </c>
      <c r="P14" s="75">
        <f>O14/3.7-IF($U14=1,0.5,IF($U14=2,1.5,0))-IF($V14=1,0.5,IF($V14=2,1,0))</f>
        <v>64.1891891891892</v>
      </c>
      <c r="Q14" s="76"/>
      <c r="R14" s="74">
        <v>240</v>
      </c>
      <c r="S14" s="75">
        <f>R14/3.7-IF($U14=1,0.5,IF($U14=2,1.5,0))-IF($V14=1,0.5,IF($V14=2,1,0))</f>
        <v>64.86486486486486</v>
      </c>
      <c r="T14" s="76"/>
      <c r="U14" s="77"/>
      <c r="V14" s="77"/>
      <c r="W14" s="74">
        <f>L14+O14+R14</f>
        <v>720.5</v>
      </c>
      <c r="X14" s="124"/>
      <c r="Y14" s="75">
        <f>ROUND(SUM(M14,P14,S14)/3,3)</f>
        <v>64.91</v>
      </c>
      <c r="Z14" s="85" t="s">
        <v>9</v>
      </c>
    </row>
    <row r="15" spans="1:26" s="80" customFormat="1" ht="39.75" customHeight="1">
      <c r="A15" s="73">
        <v>3</v>
      </c>
      <c r="B15" s="24"/>
      <c r="C15" s="68"/>
      <c r="D15" s="72" t="s">
        <v>131</v>
      </c>
      <c r="E15" s="106" t="s">
        <v>92</v>
      </c>
      <c r="F15" s="107" t="s">
        <v>8</v>
      </c>
      <c r="G15" s="72" t="s">
        <v>152</v>
      </c>
      <c r="H15" s="106" t="s">
        <v>93</v>
      </c>
      <c r="I15" s="107" t="s">
        <v>67</v>
      </c>
      <c r="J15" s="107" t="s">
        <v>41</v>
      </c>
      <c r="K15" s="71" t="s">
        <v>55</v>
      </c>
      <c r="L15" s="74">
        <v>244.5</v>
      </c>
      <c r="M15" s="75">
        <f>L15/3.7-IF($U15=1,0.5,IF($U15=2,1.5,0))-IF($V15=1,0.5,IF($V15=2,1,0))</f>
        <v>65.58108108108108</v>
      </c>
      <c r="N15" s="76"/>
      <c r="O15" s="74">
        <v>240.5</v>
      </c>
      <c r="P15" s="75">
        <f>O15/3.7-IF($U15=1,0.5,IF($U15=2,1.5,0))-IF($V15=1,0.5,IF($V15=2,1,0))</f>
        <v>64.5</v>
      </c>
      <c r="Q15" s="76"/>
      <c r="R15" s="74">
        <v>239</v>
      </c>
      <c r="S15" s="75">
        <f>R15/3.7-IF($U15=1,0.5,IF($U15=2,1.5,0))-IF($V15=1,0.5,IF($V15=2,1,0))</f>
        <v>64.0945945945946</v>
      </c>
      <c r="T15" s="76"/>
      <c r="U15" s="77">
        <v>1</v>
      </c>
      <c r="V15" s="77"/>
      <c r="W15" s="74">
        <f>L15+O15+R15</f>
        <v>724</v>
      </c>
      <c r="X15" s="124"/>
      <c r="Y15" s="75">
        <f>ROUND(SUM(M15,P15,S15)/3,3)</f>
        <v>64.725</v>
      </c>
      <c r="Z15" s="85" t="s">
        <v>9</v>
      </c>
    </row>
    <row r="16" spans="1:26" s="80" customFormat="1" ht="39.75" customHeight="1">
      <c r="A16" s="73">
        <v>4</v>
      </c>
      <c r="B16" s="24"/>
      <c r="C16" s="68"/>
      <c r="D16" s="72" t="s">
        <v>131</v>
      </c>
      <c r="E16" s="106" t="s">
        <v>92</v>
      </c>
      <c r="F16" s="107" t="s">
        <v>8</v>
      </c>
      <c r="G16" s="115" t="s">
        <v>239</v>
      </c>
      <c r="H16" s="116" t="s">
        <v>237</v>
      </c>
      <c r="I16" s="117" t="s">
        <v>238</v>
      </c>
      <c r="J16" s="117" t="s">
        <v>41</v>
      </c>
      <c r="K16" s="71" t="s">
        <v>55</v>
      </c>
      <c r="L16" s="74">
        <v>241</v>
      </c>
      <c r="M16" s="75">
        <f>L16/3.7-IF($U16=1,0.5,IF($U16=2,1.5,0))-IF($V16=1,0.5,IF($V16=2,1,0))</f>
        <v>65.13513513513513</v>
      </c>
      <c r="N16" s="76"/>
      <c r="O16" s="74">
        <v>234</v>
      </c>
      <c r="P16" s="75">
        <f>O16/3.7-IF($U16=1,0.5,IF($U16=2,1.5,0))-IF($V16=1,0.5,IF($V16=2,1,0))</f>
        <v>63.24324324324324</v>
      </c>
      <c r="Q16" s="76"/>
      <c r="R16" s="74">
        <v>235</v>
      </c>
      <c r="S16" s="75">
        <f>R16/3.7-IF($U16=1,0.5,IF($U16=2,1.5,0))-IF($V16=1,0.5,IF($V16=2,1,0))</f>
        <v>63.51351351351351</v>
      </c>
      <c r="T16" s="76"/>
      <c r="U16" s="77"/>
      <c r="V16" s="77"/>
      <c r="W16" s="74">
        <f>L16+O16+R16</f>
        <v>710</v>
      </c>
      <c r="X16" s="124"/>
      <c r="Y16" s="75">
        <f>ROUND(SUM(M16,P16,S16)/3,3)</f>
        <v>63.964</v>
      </c>
      <c r="Z16" s="85" t="s">
        <v>9</v>
      </c>
    </row>
    <row r="17" spans="1:26" s="80" customFormat="1" ht="39.75" customHeight="1">
      <c r="A17" s="73">
        <v>5</v>
      </c>
      <c r="B17" s="24"/>
      <c r="C17" s="68"/>
      <c r="D17" s="168" t="s">
        <v>142</v>
      </c>
      <c r="E17" s="169" t="s">
        <v>140</v>
      </c>
      <c r="F17" s="170" t="s">
        <v>8</v>
      </c>
      <c r="G17" s="115" t="s">
        <v>239</v>
      </c>
      <c r="H17" s="116" t="s">
        <v>237</v>
      </c>
      <c r="I17" s="117" t="s">
        <v>238</v>
      </c>
      <c r="J17" s="117" t="s">
        <v>41</v>
      </c>
      <c r="K17" s="71" t="s">
        <v>55</v>
      </c>
      <c r="L17" s="74">
        <v>230</v>
      </c>
      <c r="M17" s="75">
        <f>L17/3.7-IF($U17=1,0.5,IF($U17=2,1.5,0))-IF($V17=1,0.5,IF($V17=2,1,0))</f>
        <v>61.66216216216216</v>
      </c>
      <c r="N17" s="76"/>
      <c r="O17" s="74">
        <v>228</v>
      </c>
      <c r="P17" s="75">
        <f>O17/3.7-IF($U17=1,0.5,IF($U17=2,1.5,0))-IF($V17=1,0.5,IF($V17=2,1,0))</f>
        <v>61.12162162162162</v>
      </c>
      <c r="Q17" s="76"/>
      <c r="R17" s="74">
        <v>228.5</v>
      </c>
      <c r="S17" s="75">
        <f>R17/3.7-IF($U17=1,0.5,IF($U17=2,1.5,0))-IF($V17=1,0.5,IF($V17=2,1,0))</f>
        <v>61.25675675675675</v>
      </c>
      <c r="T17" s="76"/>
      <c r="U17" s="77">
        <v>1</v>
      </c>
      <c r="V17" s="77"/>
      <c r="W17" s="74">
        <f>L17+O17+R17</f>
        <v>686.5</v>
      </c>
      <c r="X17" s="124"/>
      <c r="Y17" s="75">
        <f>ROUND(SUM(M17,P17,S17)/3,3)</f>
        <v>61.347</v>
      </c>
      <c r="Z17" s="85" t="s">
        <v>191</v>
      </c>
    </row>
    <row r="18" spans="1:26" s="80" customFormat="1" ht="39.75" customHeight="1">
      <c r="A18" s="73"/>
      <c r="B18" s="24"/>
      <c r="C18" s="68"/>
      <c r="D18" s="72" t="s">
        <v>126</v>
      </c>
      <c r="E18" s="106" t="s">
        <v>95</v>
      </c>
      <c r="F18" s="107" t="s">
        <v>8</v>
      </c>
      <c r="G18" s="72" t="s">
        <v>139</v>
      </c>
      <c r="H18" s="106" t="s">
        <v>128</v>
      </c>
      <c r="I18" s="107" t="s">
        <v>127</v>
      </c>
      <c r="J18" s="107" t="s">
        <v>96</v>
      </c>
      <c r="K18" s="71" t="s">
        <v>180</v>
      </c>
      <c r="L18" s="258" t="s">
        <v>244</v>
      </c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60"/>
    </row>
    <row r="19" spans="1:26" s="25" customFormat="1" ht="60.75" customHeight="1">
      <c r="A19" s="26"/>
      <c r="B19" s="27"/>
      <c r="C19" s="28"/>
      <c r="D19" s="42"/>
      <c r="E19" s="3"/>
      <c r="F19" s="4"/>
      <c r="G19" s="5"/>
      <c r="H19" s="43"/>
      <c r="I19" s="44"/>
      <c r="J19" s="4"/>
      <c r="K19" s="6"/>
      <c r="L19" s="29"/>
      <c r="M19" s="30"/>
      <c r="N19" s="31"/>
      <c r="O19" s="29"/>
      <c r="P19" s="30"/>
      <c r="Q19" s="31"/>
      <c r="R19" s="29"/>
      <c r="S19" s="30"/>
      <c r="T19" s="31"/>
      <c r="U19" s="31"/>
      <c r="V19" s="31"/>
      <c r="W19" s="29"/>
      <c r="X19" s="32"/>
      <c r="Y19" s="30"/>
      <c r="Z19" s="33"/>
    </row>
    <row r="20" spans="1:29" ht="39.75" customHeight="1">
      <c r="A20" s="34"/>
      <c r="B20" s="34"/>
      <c r="C20" s="34"/>
      <c r="D20" s="112" t="s">
        <v>17</v>
      </c>
      <c r="E20" s="112"/>
      <c r="F20" s="112"/>
      <c r="G20" s="112"/>
      <c r="H20" s="113" t="s">
        <v>156</v>
      </c>
      <c r="I20" s="34"/>
      <c r="K20" s="113"/>
      <c r="L20" s="35"/>
      <c r="M20" s="36"/>
      <c r="N20" s="34"/>
      <c r="O20" s="37"/>
      <c r="P20" s="38"/>
      <c r="Q20" s="38"/>
      <c r="R20" s="38"/>
      <c r="S20" s="38"/>
      <c r="T20" s="34"/>
      <c r="U20" s="37"/>
      <c r="V20" s="38"/>
      <c r="W20" s="34"/>
      <c r="X20" s="34"/>
      <c r="Y20" s="34"/>
      <c r="Z20" s="34"/>
      <c r="AA20" s="34"/>
      <c r="AB20" s="38"/>
      <c r="AC20" s="34"/>
    </row>
    <row r="21" spans="1:29" ht="39.75" customHeight="1">
      <c r="A21" s="34"/>
      <c r="B21" s="34"/>
      <c r="C21" s="34"/>
      <c r="D21" s="112"/>
      <c r="E21" s="112"/>
      <c r="F21" s="112"/>
      <c r="G21" s="112"/>
      <c r="H21" s="113"/>
      <c r="I21" s="34"/>
      <c r="K21" s="113"/>
      <c r="L21" s="35"/>
      <c r="M21" s="36"/>
      <c r="N21" s="34"/>
      <c r="O21" s="37"/>
      <c r="P21" s="38"/>
      <c r="Q21" s="38"/>
      <c r="R21" s="38"/>
      <c r="S21" s="38"/>
      <c r="T21" s="34"/>
      <c r="U21" s="37"/>
      <c r="V21" s="38"/>
      <c r="W21" s="34"/>
      <c r="X21" s="34"/>
      <c r="Y21" s="34"/>
      <c r="Z21" s="34"/>
      <c r="AA21" s="34"/>
      <c r="AB21" s="38"/>
      <c r="AC21" s="34"/>
    </row>
    <row r="22" spans="1:29" ht="39.75" customHeight="1">
      <c r="A22" s="34"/>
      <c r="B22" s="34"/>
      <c r="C22" s="34"/>
      <c r="D22" s="112" t="s">
        <v>10</v>
      </c>
      <c r="E22" s="112"/>
      <c r="F22" s="112"/>
      <c r="G22" s="112"/>
      <c r="H22" s="113" t="s">
        <v>165</v>
      </c>
      <c r="I22" s="34"/>
      <c r="K22" s="113"/>
      <c r="L22" s="35"/>
      <c r="M22" s="39"/>
      <c r="O22" s="37"/>
      <c r="P22" s="38"/>
      <c r="Q22" s="38"/>
      <c r="R22" s="38"/>
      <c r="S22" s="38"/>
      <c r="T22" s="34"/>
      <c r="U22" s="37"/>
      <c r="V22" s="38"/>
      <c r="W22" s="34"/>
      <c r="X22" s="34"/>
      <c r="Y22" s="34"/>
      <c r="Z22" s="34"/>
      <c r="AA22" s="34"/>
      <c r="AB22" s="38"/>
      <c r="AC22" s="34"/>
    </row>
  </sheetData>
  <sheetProtection/>
  <autoFilter ref="A12:AC12"/>
  <mergeCells count="28">
    <mergeCell ref="A8:AA8"/>
    <mergeCell ref="L18:Z18"/>
    <mergeCell ref="Y11:Y12"/>
    <mergeCell ref="E11:E12"/>
    <mergeCell ref="R11:T11"/>
    <mergeCell ref="G11:G12"/>
    <mergeCell ref="V11:V12"/>
    <mergeCell ref="W11:W12"/>
    <mergeCell ref="X11:X12"/>
    <mergeCell ref="F11:F12"/>
    <mergeCell ref="I11:I12"/>
    <mergeCell ref="K11:K12"/>
    <mergeCell ref="L11:N11"/>
    <mergeCell ref="O11:Q11"/>
    <mergeCell ref="A11:A12"/>
    <mergeCell ref="B11:B12"/>
    <mergeCell ref="C11:C12"/>
    <mergeCell ref="D11:D12"/>
    <mergeCell ref="H11:H12"/>
    <mergeCell ref="A1:Z1"/>
    <mergeCell ref="A2:Z2"/>
    <mergeCell ref="A3:Z3"/>
    <mergeCell ref="A4:Z4"/>
    <mergeCell ref="A5:Z5"/>
    <mergeCell ref="A6:Z6"/>
    <mergeCell ref="U11:U12"/>
    <mergeCell ref="A7:Z7"/>
    <mergeCell ref="Z11:Z12"/>
  </mergeCells>
  <printOptions/>
  <pageMargins left="0.5" right="0.4" top="0.47" bottom="0.15748031496062992" header="0.2362204724409449" footer="0.15748031496062992"/>
  <pageSetup fitToHeight="0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70" zoomScaleNormal="60" zoomScaleSheetLayoutView="70" zoomScalePageLayoutView="0" workbookViewId="0" topLeftCell="A1">
      <selection activeCell="O18" sqref="O18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8.421875" style="8" customWidth="1"/>
    <col min="28" max="16384" width="9.140625" style="8" customWidth="1"/>
  </cols>
  <sheetData>
    <row r="1" spans="1:27" ht="80.25" customHeight="1">
      <c r="A1" s="233" t="s">
        <v>75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>
      <c r="A2" s="266" t="s">
        <v>114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</row>
    <row r="3" spans="1:27" s="9" customFormat="1" ht="15.75" customHeight="1">
      <c r="A3" s="238" t="s">
        <v>113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10" customFormat="1" ht="23.25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1" customFormat="1" ht="27" customHeight="1">
      <c r="A5" s="240" t="s">
        <v>170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s="94" customFormat="1" ht="18.75" customHeight="1">
      <c r="A6" s="257" t="s">
        <v>242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6" ht="3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7" s="17" customFormat="1" ht="15" customHeight="1">
      <c r="A8" s="82" t="s">
        <v>58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7"/>
      <c r="Z8" s="67"/>
      <c r="AA8" s="67" t="s">
        <v>155</v>
      </c>
    </row>
    <row r="9" spans="1:27" ht="19.5" customHeight="1">
      <c r="A9" s="261" t="s">
        <v>26</v>
      </c>
      <c r="B9" s="262" t="s">
        <v>45</v>
      </c>
      <c r="C9" s="263" t="s">
        <v>13</v>
      </c>
      <c r="D9" s="268" t="s">
        <v>15</v>
      </c>
      <c r="E9" s="268" t="s">
        <v>3</v>
      </c>
      <c r="F9" s="261" t="s">
        <v>14</v>
      </c>
      <c r="G9" s="268" t="s">
        <v>16</v>
      </c>
      <c r="H9" s="268" t="s">
        <v>3</v>
      </c>
      <c r="I9" s="268" t="s">
        <v>4</v>
      </c>
      <c r="J9" s="122"/>
      <c r="K9" s="268" t="s">
        <v>6</v>
      </c>
      <c r="L9" s="269" t="s">
        <v>42</v>
      </c>
      <c r="M9" s="269"/>
      <c r="N9" s="269"/>
      <c r="O9" s="270" t="s">
        <v>38</v>
      </c>
      <c r="P9" s="271"/>
      <c r="Q9" s="271"/>
      <c r="R9" s="271"/>
      <c r="S9" s="271"/>
      <c r="T9" s="271"/>
      <c r="U9" s="272"/>
      <c r="V9" s="262" t="s">
        <v>20</v>
      </c>
      <c r="W9" s="274" t="s">
        <v>62</v>
      </c>
      <c r="X9" s="261"/>
      <c r="Y9" s="262" t="s">
        <v>46</v>
      </c>
      <c r="Z9" s="267" t="s">
        <v>22</v>
      </c>
      <c r="AA9" s="267" t="s">
        <v>23</v>
      </c>
    </row>
    <row r="10" spans="1:27" ht="19.5" customHeight="1">
      <c r="A10" s="261"/>
      <c r="B10" s="262"/>
      <c r="C10" s="264"/>
      <c r="D10" s="268"/>
      <c r="E10" s="268"/>
      <c r="F10" s="261"/>
      <c r="G10" s="268"/>
      <c r="H10" s="268"/>
      <c r="I10" s="268"/>
      <c r="J10" s="122"/>
      <c r="K10" s="268"/>
      <c r="L10" s="269" t="s">
        <v>47</v>
      </c>
      <c r="M10" s="269"/>
      <c r="N10" s="269"/>
      <c r="O10" s="270" t="s">
        <v>48</v>
      </c>
      <c r="P10" s="271"/>
      <c r="Q10" s="271"/>
      <c r="R10" s="271"/>
      <c r="S10" s="271"/>
      <c r="T10" s="271"/>
      <c r="U10" s="272"/>
      <c r="V10" s="273"/>
      <c r="W10" s="275"/>
      <c r="X10" s="261"/>
      <c r="Y10" s="262"/>
      <c r="Z10" s="267"/>
      <c r="AA10" s="267"/>
    </row>
    <row r="11" spans="1:27" ht="83.25" customHeight="1">
      <c r="A11" s="261"/>
      <c r="B11" s="262"/>
      <c r="C11" s="265"/>
      <c r="D11" s="268"/>
      <c r="E11" s="268"/>
      <c r="F11" s="261"/>
      <c r="G11" s="268"/>
      <c r="H11" s="268"/>
      <c r="I11" s="268"/>
      <c r="J11" s="122"/>
      <c r="K11" s="268"/>
      <c r="L11" s="95" t="s">
        <v>24</v>
      </c>
      <c r="M11" s="96" t="s">
        <v>25</v>
      </c>
      <c r="N11" s="95" t="s">
        <v>26</v>
      </c>
      <c r="O11" s="97" t="s">
        <v>49</v>
      </c>
      <c r="P11" s="97" t="s">
        <v>50</v>
      </c>
      <c r="Q11" s="97" t="s">
        <v>51</v>
      </c>
      <c r="R11" s="97" t="s">
        <v>52</v>
      </c>
      <c r="S11" s="96" t="s">
        <v>24</v>
      </c>
      <c r="T11" s="95" t="s">
        <v>25</v>
      </c>
      <c r="U11" s="95" t="s">
        <v>26</v>
      </c>
      <c r="V11" s="262"/>
      <c r="W11" s="276"/>
      <c r="X11" s="261"/>
      <c r="Y11" s="262"/>
      <c r="Z11" s="267"/>
      <c r="AA11" s="267"/>
    </row>
    <row r="12" spans="1:27" s="105" customFormat="1" ht="39" customHeight="1">
      <c r="A12" s="98">
        <v>1</v>
      </c>
      <c r="B12" s="99"/>
      <c r="C12" s="68"/>
      <c r="D12" s="72" t="s">
        <v>234</v>
      </c>
      <c r="E12" s="200" t="s">
        <v>230</v>
      </c>
      <c r="F12" s="189" t="s">
        <v>8</v>
      </c>
      <c r="G12" s="212" t="s">
        <v>228</v>
      </c>
      <c r="H12" s="213" t="s">
        <v>227</v>
      </c>
      <c r="I12" s="214" t="s">
        <v>105</v>
      </c>
      <c r="J12" s="107" t="s">
        <v>105</v>
      </c>
      <c r="K12" s="211" t="s">
        <v>194</v>
      </c>
      <c r="L12" s="100">
        <v>128</v>
      </c>
      <c r="M12" s="101">
        <f aca="true" t="shared" si="0" ref="M12:M17">L12/2-IF($W12=1,0.5,IF($W12=2,1,0))</f>
        <v>64</v>
      </c>
      <c r="N12" s="76">
        <f aca="true" t="shared" si="1" ref="N12:N17">RANK(M12,M$12:M$17,0)</f>
        <v>1</v>
      </c>
      <c r="O12" s="102">
        <v>6.3</v>
      </c>
      <c r="P12" s="102">
        <v>6.4</v>
      </c>
      <c r="Q12" s="102">
        <v>6.4</v>
      </c>
      <c r="R12" s="102">
        <v>6.5</v>
      </c>
      <c r="S12" s="100">
        <f aca="true" t="shared" si="2" ref="S12:S17">O12+P12+Q12+R12</f>
        <v>25.6</v>
      </c>
      <c r="T12" s="101">
        <f aca="true" t="shared" si="3" ref="T12:T17">S12/0.4-IF($W12=1,0.5,IF($W12=2,1,0))</f>
        <v>64</v>
      </c>
      <c r="U12" s="76">
        <f aca="true" t="shared" si="4" ref="U12:U17">RANK(T12,T$12:T$17,0)</f>
        <v>1</v>
      </c>
      <c r="V12" s="103">
        <v>1</v>
      </c>
      <c r="W12" s="103"/>
      <c r="X12" s="104"/>
      <c r="Y12" s="104"/>
      <c r="Z12" s="101">
        <f aca="true" t="shared" si="5" ref="Z12:Z17">(M12+T12)/2-IF($V12=1,0.5,IF($V12=2,1.5,0))</f>
        <v>63.5</v>
      </c>
      <c r="AA12" s="109" t="s">
        <v>9</v>
      </c>
    </row>
    <row r="13" spans="1:27" s="105" customFormat="1" ht="39" customHeight="1">
      <c r="A13" s="98">
        <v>2</v>
      </c>
      <c r="B13" s="99"/>
      <c r="C13" s="68"/>
      <c r="D13" s="72" t="s">
        <v>233</v>
      </c>
      <c r="E13" s="200" t="s">
        <v>231</v>
      </c>
      <c r="F13" s="189" t="s">
        <v>8</v>
      </c>
      <c r="G13" s="115" t="s">
        <v>226</v>
      </c>
      <c r="H13" s="116" t="s">
        <v>225</v>
      </c>
      <c r="I13" s="117" t="s">
        <v>105</v>
      </c>
      <c r="J13" s="107" t="s">
        <v>105</v>
      </c>
      <c r="K13" s="211" t="s">
        <v>194</v>
      </c>
      <c r="L13" s="100">
        <v>127</v>
      </c>
      <c r="M13" s="101">
        <f t="shared" si="0"/>
        <v>63.5</v>
      </c>
      <c r="N13" s="76">
        <f t="shared" si="1"/>
        <v>2</v>
      </c>
      <c r="O13" s="102">
        <v>6.4</v>
      </c>
      <c r="P13" s="102">
        <v>6.2</v>
      </c>
      <c r="Q13" s="102">
        <v>6.3</v>
      </c>
      <c r="R13" s="102">
        <v>6.4</v>
      </c>
      <c r="S13" s="100">
        <f t="shared" si="2"/>
        <v>25.300000000000004</v>
      </c>
      <c r="T13" s="101">
        <f t="shared" si="3"/>
        <v>63.25000000000001</v>
      </c>
      <c r="U13" s="76">
        <f t="shared" si="4"/>
        <v>2</v>
      </c>
      <c r="V13" s="103"/>
      <c r="W13" s="103"/>
      <c r="X13" s="104"/>
      <c r="Y13" s="104"/>
      <c r="Z13" s="101">
        <f t="shared" si="5"/>
        <v>63.375</v>
      </c>
      <c r="AA13" s="109" t="s">
        <v>9</v>
      </c>
    </row>
    <row r="14" spans="1:27" s="105" customFormat="1" ht="39" customHeight="1">
      <c r="A14" s="98">
        <v>3</v>
      </c>
      <c r="B14" s="99"/>
      <c r="C14" s="68"/>
      <c r="D14" s="168" t="s">
        <v>218</v>
      </c>
      <c r="E14" s="200" t="s">
        <v>219</v>
      </c>
      <c r="F14" s="107" t="s">
        <v>8</v>
      </c>
      <c r="G14" s="115" t="s">
        <v>220</v>
      </c>
      <c r="H14" s="116" t="s">
        <v>98</v>
      </c>
      <c r="I14" s="117" t="s">
        <v>99</v>
      </c>
      <c r="J14" s="117" t="s">
        <v>100</v>
      </c>
      <c r="K14" s="71" t="s">
        <v>101</v>
      </c>
      <c r="L14" s="100">
        <v>126</v>
      </c>
      <c r="M14" s="101">
        <f t="shared" si="0"/>
        <v>63</v>
      </c>
      <c r="N14" s="76">
        <f t="shared" si="1"/>
        <v>3</v>
      </c>
      <c r="O14" s="102">
        <v>6.2</v>
      </c>
      <c r="P14" s="102">
        <v>6.4</v>
      </c>
      <c r="Q14" s="102">
        <v>6.4</v>
      </c>
      <c r="R14" s="102">
        <v>6.2</v>
      </c>
      <c r="S14" s="100">
        <f t="shared" si="2"/>
        <v>25.2</v>
      </c>
      <c r="T14" s="101">
        <f t="shared" si="3"/>
        <v>62.99999999999999</v>
      </c>
      <c r="U14" s="76">
        <f t="shared" si="4"/>
        <v>4</v>
      </c>
      <c r="V14" s="103"/>
      <c r="W14" s="103"/>
      <c r="X14" s="104"/>
      <c r="Y14" s="104"/>
      <c r="Z14" s="101">
        <f t="shared" si="5"/>
        <v>63</v>
      </c>
      <c r="AA14" s="109" t="s">
        <v>9</v>
      </c>
    </row>
    <row r="15" spans="1:27" s="105" customFormat="1" ht="39" customHeight="1">
      <c r="A15" s="98">
        <v>4</v>
      </c>
      <c r="B15" s="99"/>
      <c r="C15" s="68"/>
      <c r="D15" s="93" t="s">
        <v>196</v>
      </c>
      <c r="E15" s="106" t="s">
        <v>190</v>
      </c>
      <c r="F15" s="107" t="s">
        <v>191</v>
      </c>
      <c r="G15" s="108" t="s">
        <v>197</v>
      </c>
      <c r="H15" s="106" t="s">
        <v>192</v>
      </c>
      <c r="I15" s="107" t="s">
        <v>193</v>
      </c>
      <c r="J15" s="107" t="s">
        <v>105</v>
      </c>
      <c r="K15" s="211" t="s">
        <v>194</v>
      </c>
      <c r="L15" s="100">
        <v>124.5</v>
      </c>
      <c r="M15" s="101">
        <f t="shared" si="0"/>
        <v>62.25</v>
      </c>
      <c r="N15" s="76">
        <f t="shared" si="1"/>
        <v>5</v>
      </c>
      <c r="O15" s="102">
        <v>6.3</v>
      </c>
      <c r="P15" s="102">
        <v>6.2</v>
      </c>
      <c r="Q15" s="102">
        <v>6</v>
      </c>
      <c r="R15" s="102">
        <v>6.2</v>
      </c>
      <c r="S15" s="100">
        <f t="shared" si="2"/>
        <v>24.7</v>
      </c>
      <c r="T15" s="101">
        <f t="shared" si="3"/>
        <v>61.74999999999999</v>
      </c>
      <c r="U15" s="76">
        <f t="shared" si="4"/>
        <v>5</v>
      </c>
      <c r="V15" s="103"/>
      <c r="W15" s="103"/>
      <c r="X15" s="104"/>
      <c r="Y15" s="104"/>
      <c r="Z15" s="101">
        <f t="shared" si="5"/>
        <v>62</v>
      </c>
      <c r="AA15" s="109" t="s">
        <v>9</v>
      </c>
    </row>
    <row r="16" spans="1:27" s="105" customFormat="1" ht="39" customHeight="1">
      <c r="A16" s="98">
        <v>5</v>
      </c>
      <c r="B16" s="99"/>
      <c r="C16" s="68"/>
      <c r="D16" s="72" t="s">
        <v>232</v>
      </c>
      <c r="E16" s="200" t="s">
        <v>229</v>
      </c>
      <c r="F16" s="189" t="s">
        <v>8</v>
      </c>
      <c r="G16" s="108" t="s">
        <v>198</v>
      </c>
      <c r="H16" s="106" t="s">
        <v>195</v>
      </c>
      <c r="I16" s="107" t="s">
        <v>105</v>
      </c>
      <c r="J16" s="107" t="s">
        <v>105</v>
      </c>
      <c r="K16" s="211" t="s">
        <v>194</v>
      </c>
      <c r="L16" s="100">
        <v>121.5</v>
      </c>
      <c r="M16" s="101">
        <f t="shared" si="0"/>
        <v>60.75</v>
      </c>
      <c r="N16" s="76">
        <f t="shared" si="1"/>
        <v>6</v>
      </c>
      <c r="O16" s="102">
        <v>6.4</v>
      </c>
      <c r="P16" s="102">
        <v>6.4</v>
      </c>
      <c r="Q16" s="102">
        <v>6.2</v>
      </c>
      <c r="R16" s="102">
        <v>6.3</v>
      </c>
      <c r="S16" s="100">
        <f t="shared" si="2"/>
        <v>25.3</v>
      </c>
      <c r="T16" s="101">
        <f t="shared" si="3"/>
        <v>63.25</v>
      </c>
      <c r="U16" s="76">
        <f t="shared" si="4"/>
        <v>3</v>
      </c>
      <c r="V16" s="103"/>
      <c r="W16" s="103"/>
      <c r="X16" s="104"/>
      <c r="Y16" s="104"/>
      <c r="Z16" s="101">
        <f t="shared" si="5"/>
        <v>62</v>
      </c>
      <c r="AA16" s="109" t="s">
        <v>9</v>
      </c>
    </row>
    <row r="17" spans="1:27" s="105" customFormat="1" ht="39" customHeight="1">
      <c r="A17" s="98">
        <v>6</v>
      </c>
      <c r="B17" s="99"/>
      <c r="C17" s="68"/>
      <c r="D17" s="72" t="s">
        <v>222</v>
      </c>
      <c r="E17" s="200" t="s">
        <v>221</v>
      </c>
      <c r="F17" s="107" t="s">
        <v>8</v>
      </c>
      <c r="G17" s="115" t="s">
        <v>109</v>
      </c>
      <c r="H17" s="116" t="s">
        <v>102</v>
      </c>
      <c r="I17" s="117" t="s">
        <v>100</v>
      </c>
      <c r="J17" s="117" t="s">
        <v>100</v>
      </c>
      <c r="K17" s="123" t="s">
        <v>103</v>
      </c>
      <c r="L17" s="100">
        <v>125.5</v>
      </c>
      <c r="M17" s="101">
        <f t="shared" si="0"/>
        <v>62.75</v>
      </c>
      <c r="N17" s="76">
        <f t="shared" si="1"/>
        <v>4</v>
      </c>
      <c r="O17" s="102">
        <v>6.1</v>
      </c>
      <c r="P17" s="102">
        <v>6.2</v>
      </c>
      <c r="Q17" s="102">
        <v>5.9</v>
      </c>
      <c r="R17" s="102">
        <v>6</v>
      </c>
      <c r="S17" s="100">
        <f t="shared" si="2"/>
        <v>24.200000000000003</v>
      </c>
      <c r="T17" s="101">
        <f t="shared" si="3"/>
        <v>60.50000000000001</v>
      </c>
      <c r="U17" s="76">
        <f t="shared" si="4"/>
        <v>6</v>
      </c>
      <c r="V17" s="103"/>
      <c r="W17" s="103"/>
      <c r="X17" s="104"/>
      <c r="Y17" s="104"/>
      <c r="Z17" s="101">
        <f t="shared" si="5"/>
        <v>61.625</v>
      </c>
      <c r="AA17" s="109" t="s">
        <v>9</v>
      </c>
    </row>
    <row r="18" spans="1:26" s="25" customFormat="1" ht="40.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9" ht="39.75" customHeight="1">
      <c r="A19" s="34"/>
      <c r="B19" s="34"/>
      <c r="C19" s="34"/>
      <c r="D19" s="112" t="s">
        <v>17</v>
      </c>
      <c r="E19" s="112"/>
      <c r="F19" s="112"/>
      <c r="G19" s="112"/>
      <c r="H19" s="113" t="s">
        <v>156</v>
      </c>
      <c r="I19" s="34"/>
      <c r="K19" s="113"/>
      <c r="L19" s="35"/>
      <c r="M19" s="36"/>
      <c r="N19" s="34"/>
      <c r="O19" s="37"/>
      <c r="P19" s="38"/>
      <c r="Q19" s="38"/>
      <c r="R19" s="38"/>
      <c r="S19" s="38"/>
      <c r="T19" s="34"/>
      <c r="U19" s="37"/>
      <c r="V19" s="38"/>
      <c r="W19" s="34"/>
      <c r="X19" s="34"/>
      <c r="Y19" s="34"/>
      <c r="Z19" s="34"/>
      <c r="AA19" s="34"/>
      <c r="AB19" s="38"/>
      <c r="AC19" s="34"/>
    </row>
    <row r="20" spans="1:29" ht="39.75" customHeight="1">
      <c r="A20" s="34"/>
      <c r="B20" s="34"/>
      <c r="C20" s="34"/>
      <c r="D20" s="112"/>
      <c r="E20" s="112"/>
      <c r="F20" s="112"/>
      <c r="G20" s="112"/>
      <c r="H20" s="113"/>
      <c r="I20" s="34"/>
      <c r="K20" s="113"/>
      <c r="L20" s="35"/>
      <c r="M20" s="36"/>
      <c r="N20" s="34"/>
      <c r="O20" s="37"/>
      <c r="P20" s="38"/>
      <c r="Q20" s="38"/>
      <c r="R20" s="38"/>
      <c r="S20" s="38"/>
      <c r="T20" s="34"/>
      <c r="U20" s="37"/>
      <c r="V20" s="38"/>
      <c r="W20" s="34"/>
      <c r="X20" s="34"/>
      <c r="Y20" s="34"/>
      <c r="Z20" s="34"/>
      <c r="AA20" s="34"/>
      <c r="AB20" s="38"/>
      <c r="AC20" s="34"/>
    </row>
    <row r="21" spans="1:29" ht="39.75" customHeight="1">
      <c r="A21" s="34"/>
      <c r="B21" s="34"/>
      <c r="C21" s="34"/>
      <c r="D21" s="112" t="s">
        <v>10</v>
      </c>
      <c r="E21" s="112"/>
      <c r="F21" s="112"/>
      <c r="G21" s="112"/>
      <c r="H21" s="113" t="s">
        <v>165</v>
      </c>
      <c r="I21" s="34"/>
      <c r="K21" s="113"/>
      <c r="L21" s="35"/>
      <c r="M21" s="39"/>
      <c r="O21" s="37"/>
      <c r="P21" s="38"/>
      <c r="Q21" s="38"/>
      <c r="R21" s="38"/>
      <c r="S21" s="38"/>
      <c r="T21" s="34"/>
      <c r="U21" s="37"/>
      <c r="V21" s="38"/>
      <c r="W21" s="34"/>
      <c r="X21" s="34"/>
      <c r="Y21" s="34"/>
      <c r="Z21" s="34"/>
      <c r="AA21" s="34"/>
      <c r="AB21" s="38"/>
      <c r="AC21" s="34"/>
    </row>
  </sheetData>
  <sheetProtection/>
  <mergeCells count="26">
    <mergeCell ref="Y9:Y11"/>
    <mergeCell ref="Z9:Z11"/>
    <mergeCell ref="D9:D11"/>
    <mergeCell ref="E9:E11"/>
    <mergeCell ref="F9:F11"/>
    <mergeCell ref="O10:U10"/>
    <mergeCell ref="V9:V11"/>
    <mergeCell ref="W9:W11"/>
    <mergeCell ref="X9:X11"/>
    <mergeCell ref="G9:G11"/>
    <mergeCell ref="H9:H11"/>
    <mergeCell ref="I9:I11"/>
    <mergeCell ref="K9:K11"/>
    <mergeCell ref="L9:N9"/>
    <mergeCell ref="O9:U9"/>
    <mergeCell ref="L10:N10"/>
    <mergeCell ref="A5:AA5"/>
    <mergeCell ref="A6:AA6"/>
    <mergeCell ref="A9:A11"/>
    <mergeCell ref="B9:B11"/>
    <mergeCell ref="C9:C11"/>
    <mergeCell ref="A1:AA1"/>
    <mergeCell ref="A2:AA2"/>
    <mergeCell ref="A3:AA3"/>
    <mergeCell ref="A4:AA4"/>
    <mergeCell ref="AA9:AA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55" zoomScaleNormal="60" zoomScaleSheetLayoutView="55" zoomScalePageLayoutView="0" workbookViewId="0" topLeftCell="A1">
      <selection activeCell="A6" sqref="A6:AA6"/>
    </sheetView>
  </sheetViews>
  <sheetFormatPr defaultColWidth="9.140625" defaultRowHeight="12.75"/>
  <cols>
    <col min="1" max="1" width="5.57421875" style="140" customWidth="1"/>
    <col min="2" max="3" width="4.7109375" style="140" hidden="1" customWidth="1"/>
    <col min="4" max="4" width="19.00390625" style="140" customWidth="1"/>
    <col min="5" max="5" width="10.421875" style="140" customWidth="1"/>
    <col min="6" max="6" width="5.8515625" style="140" customWidth="1"/>
    <col min="7" max="7" width="35.28125" style="140" customWidth="1"/>
    <col min="8" max="8" width="13.421875" style="140" customWidth="1"/>
    <col min="9" max="9" width="16.57421875" style="140" customWidth="1"/>
    <col min="10" max="10" width="12.7109375" style="140" hidden="1" customWidth="1"/>
    <col min="11" max="11" width="23.8515625" style="140" customWidth="1"/>
    <col min="12" max="12" width="8.00390625" style="165" customWidth="1"/>
    <col min="13" max="13" width="10.57421875" style="166" customWidth="1"/>
    <col min="14" max="14" width="6.8515625" style="140" customWidth="1"/>
    <col min="15" max="15" width="6.8515625" style="165" customWidth="1"/>
    <col min="16" max="16" width="6.8515625" style="166" customWidth="1"/>
    <col min="17" max="17" width="6.8515625" style="140" customWidth="1"/>
    <col min="18" max="18" width="6.8515625" style="165" customWidth="1"/>
    <col min="19" max="19" width="8.7109375" style="166" customWidth="1"/>
    <col min="20" max="20" width="10.57421875" style="140" customWidth="1"/>
    <col min="21" max="21" width="5.7109375" style="140" customWidth="1"/>
    <col min="22" max="23" width="4.421875" style="140" customWidth="1"/>
    <col min="24" max="24" width="4.421875" style="140" hidden="1" customWidth="1"/>
    <col min="25" max="25" width="4.421875" style="166" hidden="1" customWidth="1"/>
    <col min="26" max="26" width="11.57421875" style="140" customWidth="1"/>
    <col min="27" max="27" width="0.2890625" style="140" customWidth="1"/>
    <col min="28" max="16384" width="9.140625" style="140" customWidth="1"/>
  </cols>
  <sheetData>
    <row r="1" spans="1:27" ht="80.25" customHeight="1">
      <c r="A1" s="277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8" customHeight="1">
      <c r="A2" s="266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s="141" customFormat="1" ht="15.75" customHeight="1">
      <c r="A3" s="280" t="s">
        <v>113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s="142" customFormat="1" ht="23.25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43" customFormat="1" ht="27" customHeight="1">
      <c r="A5" s="281" t="s">
        <v>171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</row>
    <row r="6" spans="1:27" s="167" customFormat="1" ht="18.75" customHeight="1">
      <c r="A6" s="257" t="s">
        <v>242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6" ht="3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149" customFormat="1" ht="15" customHeight="1">
      <c r="A8" s="82" t="s">
        <v>58</v>
      </c>
      <c r="B8" s="144"/>
      <c r="C8" s="144"/>
      <c r="D8" s="145"/>
      <c r="E8" s="145"/>
      <c r="F8" s="145"/>
      <c r="G8" s="145"/>
      <c r="H8" s="145"/>
      <c r="I8" s="146"/>
      <c r="J8" s="146"/>
      <c r="K8" s="144"/>
      <c r="L8" s="147"/>
      <c r="M8" s="148"/>
      <c r="O8" s="147"/>
      <c r="P8" s="150"/>
      <c r="R8" s="147"/>
      <c r="S8" s="150"/>
      <c r="Y8" s="67"/>
      <c r="Z8" s="67" t="s">
        <v>155</v>
      </c>
    </row>
    <row r="9" spans="1:27" ht="19.5" customHeight="1">
      <c r="A9" s="261" t="s">
        <v>26</v>
      </c>
      <c r="B9" s="262" t="s">
        <v>45</v>
      </c>
      <c r="C9" s="263" t="s">
        <v>13</v>
      </c>
      <c r="D9" s="268" t="s">
        <v>15</v>
      </c>
      <c r="E9" s="268" t="s">
        <v>3</v>
      </c>
      <c r="F9" s="261" t="s">
        <v>14</v>
      </c>
      <c r="G9" s="268" t="s">
        <v>16</v>
      </c>
      <c r="H9" s="268" t="s">
        <v>3</v>
      </c>
      <c r="I9" s="268" t="s">
        <v>4</v>
      </c>
      <c r="J9" s="122"/>
      <c r="K9" s="268" t="s">
        <v>6</v>
      </c>
      <c r="L9" s="269" t="s">
        <v>42</v>
      </c>
      <c r="M9" s="269"/>
      <c r="N9" s="269"/>
      <c r="O9" s="270" t="s">
        <v>38</v>
      </c>
      <c r="P9" s="271"/>
      <c r="Q9" s="271"/>
      <c r="R9" s="271"/>
      <c r="S9" s="271"/>
      <c r="T9" s="271"/>
      <c r="U9" s="272"/>
      <c r="V9" s="262" t="s">
        <v>20</v>
      </c>
      <c r="W9" s="274" t="s">
        <v>62</v>
      </c>
      <c r="X9" s="261"/>
      <c r="Y9" s="262" t="s">
        <v>46</v>
      </c>
      <c r="Z9" s="267" t="s">
        <v>22</v>
      </c>
      <c r="AA9" s="267" t="s">
        <v>23</v>
      </c>
    </row>
    <row r="10" spans="1:27" ht="19.5" customHeight="1">
      <c r="A10" s="261"/>
      <c r="B10" s="262"/>
      <c r="C10" s="264"/>
      <c r="D10" s="268"/>
      <c r="E10" s="268"/>
      <c r="F10" s="261"/>
      <c r="G10" s="268"/>
      <c r="H10" s="268"/>
      <c r="I10" s="268"/>
      <c r="J10" s="122"/>
      <c r="K10" s="268"/>
      <c r="L10" s="269" t="s">
        <v>47</v>
      </c>
      <c r="M10" s="269"/>
      <c r="N10" s="269"/>
      <c r="O10" s="270" t="s">
        <v>48</v>
      </c>
      <c r="P10" s="271"/>
      <c r="Q10" s="271"/>
      <c r="R10" s="271"/>
      <c r="S10" s="271"/>
      <c r="T10" s="271"/>
      <c r="U10" s="272"/>
      <c r="V10" s="273"/>
      <c r="W10" s="275"/>
      <c r="X10" s="261"/>
      <c r="Y10" s="262"/>
      <c r="Z10" s="267"/>
      <c r="AA10" s="267"/>
    </row>
    <row r="11" spans="1:27" ht="83.25" customHeight="1">
      <c r="A11" s="261"/>
      <c r="B11" s="262"/>
      <c r="C11" s="265"/>
      <c r="D11" s="268"/>
      <c r="E11" s="268"/>
      <c r="F11" s="261"/>
      <c r="G11" s="268"/>
      <c r="H11" s="268"/>
      <c r="I11" s="268"/>
      <c r="J11" s="122"/>
      <c r="K11" s="268"/>
      <c r="L11" s="95" t="s">
        <v>24</v>
      </c>
      <c r="M11" s="96" t="s">
        <v>25</v>
      </c>
      <c r="N11" s="95" t="s">
        <v>26</v>
      </c>
      <c r="O11" s="97" t="s">
        <v>49</v>
      </c>
      <c r="P11" s="97" t="s">
        <v>50</v>
      </c>
      <c r="Q11" s="97" t="s">
        <v>51</v>
      </c>
      <c r="R11" s="97" t="s">
        <v>52</v>
      </c>
      <c r="S11" s="96" t="s">
        <v>24</v>
      </c>
      <c r="T11" s="95" t="s">
        <v>25</v>
      </c>
      <c r="U11" s="95" t="s">
        <v>26</v>
      </c>
      <c r="V11" s="262"/>
      <c r="W11" s="276"/>
      <c r="X11" s="261"/>
      <c r="Y11" s="262"/>
      <c r="Z11" s="267"/>
      <c r="AA11" s="267"/>
    </row>
    <row r="12" spans="1:27" s="105" customFormat="1" ht="39" customHeight="1">
      <c r="A12" s="98">
        <v>1</v>
      </c>
      <c r="B12" s="99"/>
      <c r="C12" s="68"/>
      <c r="D12" s="72" t="s">
        <v>214</v>
      </c>
      <c r="E12" s="195" t="s">
        <v>208</v>
      </c>
      <c r="F12" s="172" t="s">
        <v>8</v>
      </c>
      <c r="G12" s="72" t="s">
        <v>213</v>
      </c>
      <c r="H12" s="198" t="s">
        <v>209</v>
      </c>
      <c r="I12" s="198" t="s">
        <v>210</v>
      </c>
      <c r="J12" s="199" t="s">
        <v>211</v>
      </c>
      <c r="K12" s="199" t="s">
        <v>212</v>
      </c>
      <c r="L12" s="100">
        <v>132.5</v>
      </c>
      <c r="M12" s="101">
        <f aca="true" t="shared" si="0" ref="M12:M17">L12/2-IF($W12=1,0.5,IF($W12=2,1,0))</f>
        <v>66.25</v>
      </c>
      <c r="N12" s="76">
        <f aca="true" t="shared" si="1" ref="N12:N17">RANK(M12,M$12:M$17,0)</f>
        <v>2</v>
      </c>
      <c r="O12" s="102">
        <v>7.1</v>
      </c>
      <c r="P12" s="102">
        <v>7.8</v>
      </c>
      <c r="Q12" s="102">
        <v>7.7</v>
      </c>
      <c r="R12" s="102">
        <v>8</v>
      </c>
      <c r="S12" s="100">
        <f aca="true" t="shared" si="2" ref="S12:S17">O12+P12+Q12+R12</f>
        <v>30.599999999999998</v>
      </c>
      <c r="T12" s="101">
        <f aca="true" t="shared" si="3" ref="T12:T17">S12/0.4-IF($W12=1,0.5,IF($W12=2,1,0))</f>
        <v>76.49999999999999</v>
      </c>
      <c r="U12" s="76">
        <f aca="true" t="shared" si="4" ref="U12:U17">RANK(T12,T$12:T$17,0)</f>
        <v>1</v>
      </c>
      <c r="V12" s="103"/>
      <c r="W12" s="103"/>
      <c r="X12" s="104"/>
      <c r="Y12" s="104"/>
      <c r="Z12" s="101">
        <f aca="true" t="shared" si="5" ref="Z12:Z17">(M12+T12)/2-IF($V12=1,0.5,IF($V12=2,1.5,0))</f>
        <v>71.375</v>
      </c>
      <c r="AA12" s="109"/>
    </row>
    <row r="13" spans="1:27" s="105" customFormat="1" ht="39" customHeight="1">
      <c r="A13" s="98">
        <v>2</v>
      </c>
      <c r="B13" s="99"/>
      <c r="C13" s="68"/>
      <c r="D13" s="72" t="s">
        <v>214</v>
      </c>
      <c r="E13" s="195" t="s">
        <v>208</v>
      </c>
      <c r="F13" s="172" t="s">
        <v>8</v>
      </c>
      <c r="G13" s="72" t="s">
        <v>217</v>
      </c>
      <c r="H13" s="198" t="s">
        <v>215</v>
      </c>
      <c r="I13" s="199" t="s">
        <v>216</v>
      </c>
      <c r="J13" s="199" t="s">
        <v>211</v>
      </c>
      <c r="K13" s="198" t="s">
        <v>212</v>
      </c>
      <c r="L13" s="100">
        <v>134</v>
      </c>
      <c r="M13" s="101">
        <f t="shared" si="0"/>
        <v>67</v>
      </c>
      <c r="N13" s="76">
        <f t="shared" si="1"/>
        <v>1</v>
      </c>
      <c r="O13" s="102">
        <v>6.8</v>
      </c>
      <c r="P13" s="102">
        <v>7.2</v>
      </c>
      <c r="Q13" s="102">
        <v>7</v>
      </c>
      <c r="R13" s="102">
        <v>7.7</v>
      </c>
      <c r="S13" s="100">
        <f t="shared" si="2"/>
        <v>28.7</v>
      </c>
      <c r="T13" s="101">
        <f t="shared" si="3"/>
        <v>71.75</v>
      </c>
      <c r="U13" s="76">
        <f t="shared" si="4"/>
        <v>2</v>
      </c>
      <c r="V13" s="103"/>
      <c r="W13" s="103"/>
      <c r="X13" s="104"/>
      <c r="Y13" s="104"/>
      <c r="Z13" s="101">
        <f t="shared" si="5"/>
        <v>69.375</v>
      </c>
      <c r="AA13" s="109"/>
    </row>
    <row r="14" spans="1:27" s="105" customFormat="1" ht="39" customHeight="1">
      <c r="A14" s="98">
        <v>3</v>
      </c>
      <c r="B14" s="99"/>
      <c r="C14" s="68"/>
      <c r="D14" s="72" t="s">
        <v>107</v>
      </c>
      <c r="E14" s="106" t="s">
        <v>89</v>
      </c>
      <c r="F14" s="107">
        <v>3</v>
      </c>
      <c r="G14" s="108" t="s">
        <v>119</v>
      </c>
      <c r="H14" s="106" t="s">
        <v>90</v>
      </c>
      <c r="I14" s="107" t="s">
        <v>91</v>
      </c>
      <c r="J14" s="107" t="s">
        <v>56</v>
      </c>
      <c r="K14" s="117" t="s">
        <v>54</v>
      </c>
      <c r="L14" s="100">
        <v>130</v>
      </c>
      <c r="M14" s="101">
        <f t="shared" si="0"/>
        <v>65</v>
      </c>
      <c r="N14" s="76">
        <f t="shared" si="1"/>
        <v>3</v>
      </c>
      <c r="O14" s="102">
        <v>6.7</v>
      </c>
      <c r="P14" s="102">
        <v>6.7</v>
      </c>
      <c r="Q14" s="102">
        <v>6.6</v>
      </c>
      <c r="R14" s="102">
        <v>6.8</v>
      </c>
      <c r="S14" s="100">
        <f t="shared" si="2"/>
        <v>26.8</v>
      </c>
      <c r="T14" s="101">
        <f t="shared" si="3"/>
        <v>67</v>
      </c>
      <c r="U14" s="76">
        <f t="shared" si="4"/>
        <v>4</v>
      </c>
      <c r="V14" s="103"/>
      <c r="W14" s="103"/>
      <c r="X14" s="104"/>
      <c r="Y14" s="104"/>
      <c r="Z14" s="101">
        <f t="shared" si="5"/>
        <v>66</v>
      </c>
      <c r="AA14" s="109"/>
    </row>
    <row r="15" spans="1:27" s="105" customFormat="1" ht="39" customHeight="1">
      <c r="A15" s="98">
        <v>4</v>
      </c>
      <c r="B15" s="99"/>
      <c r="C15" s="68"/>
      <c r="D15" s="168" t="s">
        <v>149</v>
      </c>
      <c r="E15" s="169" t="s">
        <v>148</v>
      </c>
      <c r="F15" s="170" t="s">
        <v>8</v>
      </c>
      <c r="G15" s="171" t="s">
        <v>110</v>
      </c>
      <c r="H15" s="169" t="s">
        <v>104</v>
      </c>
      <c r="I15" s="170" t="s">
        <v>105</v>
      </c>
      <c r="J15" s="170" t="s">
        <v>100</v>
      </c>
      <c r="K15" s="172" t="s">
        <v>101</v>
      </c>
      <c r="L15" s="100">
        <v>124.5</v>
      </c>
      <c r="M15" s="101">
        <f t="shared" si="0"/>
        <v>62.25</v>
      </c>
      <c r="N15" s="76">
        <f t="shared" si="1"/>
        <v>6</v>
      </c>
      <c r="O15" s="102">
        <v>6.5</v>
      </c>
      <c r="P15" s="102">
        <v>6.8</v>
      </c>
      <c r="Q15" s="102">
        <v>7</v>
      </c>
      <c r="R15" s="102">
        <v>6.8</v>
      </c>
      <c r="S15" s="100">
        <f t="shared" si="2"/>
        <v>27.1</v>
      </c>
      <c r="T15" s="101">
        <f t="shared" si="3"/>
        <v>67.75</v>
      </c>
      <c r="U15" s="76">
        <f t="shared" si="4"/>
        <v>3</v>
      </c>
      <c r="V15" s="103">
        <v>1</v>
      </c>
      <c r="W15" s="103"/>
      <c r="X15" s="104"/>
      <c r="Y15" s="104"/>
      <c r="Z15" s="101">
        <f t="shared" si="5"/>
        <v>64.5</v>
      </c>
      <c r="AA15" s="109"/>
    </row>
    <row r="16" spans="1:27" s="105" customFormat="1" ht="39" customHeight="1">
      <c r="A16" s="98">
        <v>5</v>
      </c>
      <c r="B16" s="99"/>
      <c r="C16" s="68"/>
      <c r="D16" s="72" t="s">
        <v>235</v>
      </c>
      <c r="E16" s="200" t="s">
        <v>201</v>
      </c>
      <c r="F16" s="189" t="s">
        <v>8</v>
      </c>
      <c r="G16" s="72" t="s">
        <v>200</v>
      </c>
      <c r="H16" s="192" t="s">
        <v>199</v>
      </c>
      <c r="I16" s="107" t="s">
        <v>91</v>
      </c>
      <c r="J16" s="107" t="s">
        <v>56</v>
      </c>
      <c r="K16" s="117" t="s">
        <v>54</v>
      </c>
      <c r="L16" s="100">
        <v>127.5</v>
      </c>
      <c r="M16" s="101">
        <f t="shared" si="0"/>
        <v>63.75</v>
      </c>
      <c r="N16" s="76">
        <f t="shared" si="1"/>
        <v>4</v>
      </c>
      <c r="O16" s="102">
        <v>6.4</v>
      </c>
      <c r="P16" s="102">
        <v>6.2</v>
      </c>
      <c r="Q16" s="102">
        <v>6.3</v>
      </c>
      <c r="R16" s="102">
        <v>6.3</v>
      </c>
      <c r="S16" s="100">
        <f t="shared" si="2"/>
        <v>25.200000000000003</v>
      </c>
      <c r="T16" s="101">
        <f t="shared" si="3"/>
        <v>63.00000000000001</v>
      </c>
      <c r="U16" s="76">
        <f t="shared" si="4"/>
        <v>5</v>
      </c>
      <c r="V16" s="103"/>
      <c r="W16" s="103"/>
      <c r="X16" s="104"/>
      <c r="Y16" s="104"/>
      <c r="Z16" s="101">
        <f t="shared" si="5"/>
        <v>63.375</v>
      </c>
      <c r="AA16" s="109"/>
    </row>
    <row r="17" spans="1:27" s="105" customFormat="1" ht="39" customHeight="1">
      <c r="A17" s="98">
        <v>6</v>
      </c>
      <c r="B17" s="99"/>
      <c r="C17" s="68"/>
      <c r="D17" s="72" t="s">
        <v>224</v>
      </c>
      <c r="E17" s="200" t="s">
        <v>223</v>
      </c>
      <c r="F17" s="200" t="s">
        <v>9</v>
      </c>
      <c r="G17" s="115" t="s">
        <v>220</v>
      </c>
      <c r="H17" s="116" t="s">
        <v>98</v>
      </c>
      <c r="I17" s="117" t="s">
        <v>99</v>
      </c>
      <c r="J17" s="117" t="s">
        <v>100</v>
      </c>
      <c r="K17" s="71" t="s">
        <v>101</v>
      </c>
      <c r="L17" s="100">
        <v>126</v>
      </c>
      <c r="M17" s="101">
        <f t="shared" si="0"/>
        <v>63</v>
      </c>
      <c r="N17" s="76">
        <f t="shared" si="1"/>
        <v>5</v>
      </c>
      <c r="O17" s="102">
        <v>5.8</v>
      </c>
      <c r="P17" s="102">
        <v>6</v>
      </c>
      <c r="Q17" s="102">
        <v>6</v>
      </c>
      <c r="R17" s="102">
        <v>5.9</v>
      </c>
      <c r="S17" s="100">
        <f t="shared" si="2"/>
        <v>23.700000000000003</v>
      </c>
      <c r="T17" s="101">
        <f t="shared" si="3"/>
        <v>59.25000000000001</v>
      </c>
      <c r="U17" s="76">
        <f t="shared" si="4"/>
        <v>6</v>
      </c>
      <c r="V17" s="103">
        <v>1</v>
      </c>
      <c r="W17" s="103"/>
      <c r="X17" s="104"/>
      <c r="Y17" s="104"/>
      <c r="Z17" s="101">
        <f t="shared" si="5"/>
        <v>60.625</v>
      </c>
      <c r="AA17" s="109"/>
    </row>
    <row r="18" spans="1:26" s="158" customFormat="1" ht="40.5" customHeight="1">
      <c r="A18" s="151"/>
      <c r="B18" s="152"/>
      <c r="C18" s="28"/>
      <c r="D18" s="42"/>
      <c r="E18" s="3"/>
      <c r="F18" s="4"/>
      <c r="G18" s="5"/>
      <c r="H18" s="43"/>
      <c r="I18" s="44"/>
      <c r="J18" s="4"/>
      <c r="K18" s="6"/>
      <c r="L18" s="153"/>
      <c r="M18" s="154"/>
      <c r="N18" s="155"/>
      <c r="O18" s="153"/>
      <c r="P18" s="154"/>
      <c r="Q18" s="155"/>
      <c r="R18" s="153"/>
      <c r="S18" s="154"/>
      <c r="T18" s="155"/>
      <c r="U18" s="155"/>
      <c r="V18" s="155"/>
      <c r="W18" s="153"/>
      <c r="X18" s="156"/>
      <c r="Y18" s="154"/>
      <c r="Z18" s="157"/>
    </row>
    <row r="19" spans="1:29" ht="39.75" customHeight="1">
      <c r="A19" s="159"/>
      <c r="B19" s="159"/>
      <c r="C19" s="159"/>
      <c r="D19" s="112" t="s">
        <v>17</v>
      </c>
      <c r="E19" s="112"/>
      <c r="F19" s="112"/>
      <c r="G19" s="112"/>
      <c r="H19" s="113" t="s">
        <v>156</v>
      </c>
      <c r="I19" s="34"/>
      <c r="J19" s="8"/>
      <c r="K19" s="113"/>
      <c r="L19" s="160"/>
      <c r="M19" s="161"/>
      <c r="N19" s="159"/>
      <c r="O19" s="162"/>
      <c r="P19" s="163"/>
      <c r="Q19" s="163"/>
      <c r="R19" s="163"/>
      <c r="S19" s="163"/>
      <c r="T19" s="159"/>
      <c r="U19" s="162"/>
      <c r="V19" s="163"/>
      <c r="W19" s="159"/>
      <c r="X19" s="159"/>
      <c r="Y19" s="159"/>
      <c r="Z19" s="159"/>
      <c r="AA19" s="159"/>
      <c r="AB19" s="163"/>
      <c r="AC19" s="159"/>
    </row>
    <row r="20" spans="1:29" ht="39.75" customHeight="1">
      <c r="A20" s="159"/>
      <c r="B20" s="159"/>
      <c r="C20" s="159"/>
      <c r="D20" s="112"/>
      <c r="E20" s="112"/>
      <c r="F20" s="112"/>
      <c r="G20" s="112"/>
      <c r="H20" s="113"/>
      <c r="I20" s="34"/>
      <c r="J20" s="8"/>
      <c r="K20" s="113"/>
      <c r="L20" s="160"/>
      <c r="M20" s="161"/>
      <c r="N20" s="159"/>
      <c r="O20" s="162"/>
      <c r="P20" s="163"/>
      <c r="Q20" s="163"/>
      <c r="R20" s="163"/>
      <c r="S20" s="163"/>
      <c r="T20" s="159"/>
      <c r="U20" s="162"/>
      <c r="V20" s="163"/>
      <c r="W20" s="159"/>
      <c r="X20" s="159"/>
      <c r="Y20" s="159"/>
      <c r="Z20" s="159"/>
      <c r="AA20" s="159"/>
      <c r="AB20" s="163"/>
      <c r="AC20" s="159"/>
    </row>
    <row r="21" spans="1:29" ht="39.75" customHeight="1">
      <c r="A21" s="159"/>
      <c r="B21" s="159"/>
      <c r="C21" s="159"/>
      <c r="D21" s="112" t="s">
        <v>10</v>
      </c>
      <c r="E21" s="112"/>
      <c r="F21" s="112"/>
      <c r="G21" s="112"/>
      <c r="H21" s="113" t="s">
        <v>165</v>
      </c>
      <c r="I21" s="34"/>
      <c r="J21" s="8"/>
      <c r="K21" s="113"/>
      <c r="L21" s="160"/>
      <c r="M21" s="164"/>
      <c r="O21" s="162"/>
      <c r="P21" s="163"/>
      <c r="Q21" s="163"/>
      <c r="R21" s="163"/>
      <c r="S21" s="163"/>
      <c r="T21" s="159"/>
      <c r="U21" s="162"/>
      <c r="V21" s="163"/>
      <c r="W21" s="159"/>
      <c r="X21" s="159"/>
      <c r="Y21" s="159"/>
      <c r="Z21" s="159"/>
      <c r="AA21" s="159"/>
      <c r="AB21" s="163"/>
      <c r="AC21" s="159"/>
    </row>
  </sheetData>
  <sheetProtection/>
  <protectedRanges>
    <protectedRange sqref="K12:K16" name="Диапазон1_3_1_1_3_11_1_1_3_1_3_1_1_1_1_4_2_2_2_2_2_1_2_1"/>
  </protectedRanges>
  <autoFilter ref="A11:AC11"/>
  <mergeCells count="26">
    <mergeCell ref="C9:C11"/>
    <mergeCell ref="AA9:AA11"/>
    <mergeCell ref="G9:G11"/>
    <mergeCell ref="H9:H11"/>
    <mergeCell ref="I9:I11"/>
    <mergeCell ref="K9:K11"/>
    <mergeCell ref="L10:N10"/>
    <mergeCell ref="Y9:Y11"/>
    <mergeCell ref="L9:N9"/>
    <mergeCell ref="O9:U9"/>
    <mergeCell ref="A1:AA1"/>
    <mergeCell ref="A2:AA2"/>
    <mergeCell ref="A3:AA3"/>
    <mergeCell ref="A4:AA4"/>
    <mergeCell ref="A5:AA5"/>
    <mergeCell ref="A6:AA6"/>
    <mergeCell ref="A9:A11"/>
    <mergeCell ref="B9:B11"/>
    <mergeCell ref="Z9:Z11"/>
    <mergeCell ref="D9:D11"/>
    <mergeCell ref="E9:E11"/>
    <mergeCell ref="F9:F11"/>
    <mergeCell ref="O10:U10"/>
    <mergeCell ref="V9:V11"/>
    <mergeCell ref="W9:W11"/>
    <mergeCell ref="X9:X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="70" zoomScaleNormal="70" zoomScaleSheetLayoutView="70" zoomScalePageLayoutView="0" workbookViewId="0" topLeftCell="A1">
      <selection activeCell="K15" sqref="K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421875" style="8" customWidth="1"/>
    <col min="27" max="27" width="9.140625" style="8" hidden="1" customWidth="1"/>
    <col min="28" max="16384" width="9.140625" style="8" customWidth="1"/>
  </cols>
  <sheetData>
    <row r="1" spans="1:27" ht="89.25" customHeight="1">
      <c r="A1" s="233" t="s">
        <v>75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8" customHeight="1">
      <c r="A2" s="266" t="s">
        <v>114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s="9" customFormat="1" ht="15.75" customHeight="1">
      <c r="A3" s="238" t="s">
        <v>113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10" customFormat="1" ht="27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1" customFormat="1" ht="27" customHeight="1">
      <c r="A5" s="240" t="s">
        <v>169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</row>
    <row r="6" spans="1:27" s="94" customFormat="1" ht="18.75" customHeight="1">
      <c r="A6" s="257" t="s">
        <v>242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6" ht="3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17" customFormat="1" ht="15" customHeight="1">
      <c r="A8" s="82" t="s">
        <v>58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7"/>
      <c r="Z8" s="67" t="s">
        <v>155</v>
      </c>
    </row>
    <row r="9" spans="1:27" ht="19.5" customHeight="1">
      <c r="A9" s="261" t="s">
        <v>26</v>
      </c>
      <c r="B9" s="262"/>
      <c r="C9" s="263"/>
      <c r="D9" s="268" t="s">
        <v>15</v>
      </c>
      <c r="E9" s="268" t="s">
        <v>3</v>
      </c>
      <c r="F9" s="261" t="s">
        <v>14</v>
      </c>
      <c r="G9" s="268" t="s">
        <v>16</v>
      </c>
      <c r="H9" s="268" t="s">
        <v>3</v>
      </c>
      <c r="I9" s="268" t="s">
        <v>4</v>
      </c>
      <c r="J9" s="122"/>
      <c r="K9" s="268" t="s">
        <v>6</v>
      </c>
      <c r="L9" s="269" t="s">
        <v>42</v>
      </c>
      <c r="M9" s="269"/>
      <c r="N9" s="269"/>
      <c r="O9" s="270" t="s">
        <v>38</v>
      </c>
      <c r="P9" s="271"/>
      <c r="Q9" s="271"/>
      <c r="R9" s="271"/>
      <c r="S9" s="271"/>
      <c r="T9" s="271"/>
      <c r="U9" s="272"/>
      <c r="V9" s="262" t="s">
        <v>20</v>
      </c>
      <c r="W9" s="274" t="s">
        <v>62</v>
      </c>
      <c r="X9" s="261"/>
      <c r="Y9" s="262" t="s">
        <v>46</v>
      </c>
      <c r="Z9" s="267" t="s">
        <v>22</v>
      </c>
      <c r="AA9" s="267" t="s">
        <v>23</v>
      </c>
    </row>
    <row r="10" spans="1:27" ht="19.5" customHeight="1">
      <c r="A10" s="261"/>
      <c r="B10" s="262"/>
      <c r="C10" s="264"/>
      <c r="D10" s="268"/>
      <c r="E10" s="268"/>
      <c r="F10" s="261"/>
      <c r="G10" s="268"/>
      <c r="H10" s="268"/>
      <c r="I10" s="268"/>
      <c r="J10" s="122"/>
      <c r="K10" s="268"/>
      <c r="L10" s="269" t="s">
        <v>47</v>
      </c>
      <c r="M10" s="269"/>
      <c r="N10" s="269"/>
      <c r="O10" s="270" t="s">
        <v>48</v>
      </c>
      <c r="P10" s="271"/>
      <c r="Q10" s="271"/>
      <c r="R10" s="271"/>
      <c r="S10" s="271"/>
      <c r="T10" s="271"/>
      <c r="U10" s="272"/>
      <c r="V10" s="273"/>
      <c r="W10" s="275"/>
      <c r="X10" s="261"/>
      <c r="Y10" s="262"/>
      <c r="Z10" s="267"/>
      <c r="AA10" s="267"/>
    </row>
    <row r="11" spans="1:27" ht="83.25" customHeight="1">
      <c r="A11" s="261"/>
      <c r="B11" s="262"/>
      <c r="C11" s="265"/>
      <c r="D11" s="268"/>
      <c r="E11" s="268"/>
      <c r="F11" s="261"/>
      <c r="G11" s="268"/>
      <c r="H11" s="268"/>
      <c r="I11" s="268"/>
      <c r="J11" s="122"/>
      <c r="K11" s="268"/>
      <c r="L11" s="95" t="s">
        <v>24</v>
      </c>
      <c r="M11" s="96" t="s">
        <v>25</v>
      </c>
      <c r="N11" s="95" t="s">
        <v>26</v>
      </c>
      <c r="O11" s="97" t="s">
        <v>49</v>
      </c>
      <c r="P11" s="97" t="s">
        <v>50</v>
      </c>
      <c r="Q11" s="97" t="s">
        <v>51</v>
      </c>
      <c r="R11" s="97" t="s">
        <v>52</v>
      </c>
      <c r="S11" s="96" t="s">
        <v>24</v>
      </c>
      <c r="T11" s="95" t="s">
        <v>25</v>
      </c>
      <c r="U11" s="95" t="s">
        <v>26</v>
      </c>
      <c r="V11" s="262"/>
      <c r="W11" s="276"/>
      <c r="X11" s="261"/>
      <c r="Y11" s="262"/>
      <c r="Z11" s="267"/>
      <c r="AA11" s="267"/>
    </row>
    <row r="12" spans="1:27" s="105" customFormat="1" ht="42" customHeight="1">
      <c r="A12" s="98">
        <v>1</v>
      </c>
      <c r="B12" s="99"/>
      <c r="C12" s="68"/>
      <c r="D12" s="72" t="s">
        <v>138</v>
      </c>
      <c r="E12" s="106" t="s">
        <v>132</v>
      </c>
      <c r="F12" s="107">
        <v>2</v>
      </c>
      <c r="G12" s="72" t="s">
        <v>139</v>
      </c>
      <c r="H12" s="106" t="s">
        <v>128</v>
      </c>
      <c r="I12" s="107" t="s">
        <v>127</v>
      </c>
      <c r="J12" s="107" t="s">
        <v>96</v>
      </c>
      <c r="K12" s="71" t="s">
        <v>180</v>
      </c>
      <c r="L12" s="100">
        <v>162.5</v>
      </c>
      <c r="M12" s="101">
        <f>L12/2.5-IF($W12=1,0.5,IF($W12=2,1,0))</f>
        <v>65</v>
      </c>
      <c r="N12" s="76">
        <v>1</v>
      </c>
      <c r="O12" s="185">
        <v>6.9</v>
      </c>
      <c r="P12" s="185">
        <v>7.1</v>
      </c>
      <c r="Q12" s="185">
        <v>7</v>
      </c>
      <c r="R12" s="185">
        <v>6.9</v>
      </c>
      <c r="S12" s="100">
        <f>P12+Q12+R12*2</f>
        <v>27.9</v>
      </c>
      <c r="T12" s="101">
        <f>S12/0.4-IF($W12=1,0.5,IF($W12=2,1,0))</f>
        <v>69.74999999999999</v>
      </c>
      <c r="U12" s="76">
        <v>1</v>
      </c>
      <c r="V12" s="103"/>
      <c r="W12" s="103"/>
      <c r="X12" s="104"/>
      <c r="Y12" s="104"/>
      <c r="Z12" s="101">
        <f>(M12+T12)/2-IF($V12=1,0.5,IF($V12=2,1.5,0))</f>
        <v>67.375</v>
      </c>
      <c r="AA12" s="109" t="s">
        <v>117</v>
      </c>
    </row>
    <row r="13" spans="1:27" s="105" customFormat="1" ht="42" customHeight="1">
      <c r="A13" s="98">
        <v>2</v>
      </c>
      <c r="B13" s="99"/>
      <c r="C13" s="68"/>
      <c r="D13" s="72" t="s">
        <v>138</v>
      </c>
      <c r="E13" s="106" t="s">
        <v>132</v>
      </c>
      <c r="F13" s="107">
        <v>2</v>
      </c>
      <c r="G13" s="72" t="s">
        <v>129</v>
      </c>
      <c r="H13" s="106" t="s">
        <v>84</v>
      </c>
      <c r="I13" s="107" t="s">
        <v>97</v>
      </c>
      <c r="J13" s="107" t="s">
        <v>96</v>
      </c>
      <c r="K13" s="71" t="s">
        <v>180</v>
      </c>
      <c r="L13" s="100">
        <v>157.5</v>
      </c>
      <c r="M13" s="101">
        <f>L13/2.5-IF($W13=1,0.5,IF($W13=2,1,0))</f>
        <v>63</v>
      </c>
      <c r="N13" s="76">
        <v>2</v>
      </c>
      <c r="O13" s="185">
        <v>6.4</v>
      </c>
      <c r="P13" s="185">
        <v>6.3</v>
      </c>
      <c r="Q13" s="185">
        <v>6.2</v>
      </c>
      <c r="R13" s="185">
        <v>6.4</v>
      </c>
      <c r="S13" s="100">
        <f>P13+Q13+R13*2</f>
        <v>25.3</v>
      </c>
      <c r="T13" s="101">
        <f>S13/0.4-IF($W13=1,0.5,IF($W13=2,1,0))</f>
        <v>63.25</v>
      </c>
      <c r="U13" s="76">
        <v>2</v>
      </c>
      <c r="V13" s="103"/>
      <c r="W13" s="103"/>
      <c r="X13" s="104"/>
      <c r="Y13" s="104"/>
      <c r="Z13" s="101">
        <f>(M13+T13)/2-IF($V13=1,0.5,IF($V13=2,1.5,0))</f>
        <v>63.125</v>
      </c>
      <c r="AA13" s="109"/>
    </row>
    <row r="14" spans="1:27" s="105" customFormat="1" ht="42" customHeight="1">
      <c r="A14" s="201"/>
      <c r="B14" s="202"/>
      <c r="C14" s="176"/>
      <c r="D14" s="186"/>
      <c r="E14" s="177"/>
      <c r="F14" s="174"/>
      <c r="G14" s="203"/>
      <c r="H14" s="177"/>
      <c r="I14" s="174"/>
      <c r="J14" s="174"/>
      <c r="K14" s="184"/>
      <c r="L14" s="204"/>
      <c r="M14" s="205"/>
      <c r="N14" s="181"/>
      <c r="O14" s="206"/>
      <c r="P14" s="206"/>
      <c r="Q14" s="206"/>
      <c r="R14" s="206"/>
      <c r="S14" s="204"/>
      <c r="T14" s="205"/>
      <c r="U14" s="181"/>
      <c r="V14" s="207"/>
      <c r="W14" s="207"/>
      <c r="X14" s="208"/>
      <c r="Y14" s="208"/>
      <c r="Z14" s="205"/>
      <c r="AA14" s="209"/>
    </row>
    <row r="15" spans="1:26" s="25" customFormat="1" ht="50.2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9" ht="39.75" customHeight="1">
      <c r="A16" s="34"/>
      <c r="B16" s="34"/>
      <c r="C16" s="34"/>
      <c r="D16" s="112" t="s">
        <v>17</v>
      </c>
      <c r="E16" s="112"/>
      <c r="F16" s="112"/>
      <c r="G16" s="112"/>
      <c r="H16" s="113" t="s">
        <v>156</v>
      </c>
      <c r="I16" s="34"/>
      <c r="K16" s="113"/>
      <c r="L16" s="35"/>
      <c r="M16" s="36"/>
      <c r="N16" s="34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  <row r="17" spans="1:29" ht="39.75" customHeight="1">
      <c r="A17" s="34"/>
      <c r="B17" s="34"/>
      <c r="C17" s="34"/>
      <c r="D17" s="112"/>
      <c r="E17" s="112"/>
      <c r="F17" s="112"/>
      <c r="G17" s="112"/>
      <c r="H17" s="113"/>
      <c r="I17" s="34"/>
      <c r="K17" s="113"/>
      <c r="L17" s="35"/>
      <c r="M17" s="36"/>
      <c r="N17" s="34"/>
      <c r="O17" s="37"/>
      <c r="P17" s="38"/>
      <c r="Q17" s="38"/>
      <c r="R17" s="38"/>
      <c r="S17" s="38"/>
      <c r="T17" s="34"/>
      <c r="U17" s="37"/>
      <c r="V17" s="38"/>
      <c r="W17" s="34"/>
      <c r="X17" s="34"/>
      <c r="Y17" s="34"/>
      <c r="Z17" s="34"/>
      <c r="AA17" s="34"/>
      <c r="AB17" s="38"/>
      <c r="AC17" s="34"/>
    </row>
    <row r="18" spans="1:29" ht="39.75" customHeight="1">
      <c r="A18" s="34"/>
      <c r="B18" s="34"/>
      <c r="C18" s="34"/>
      <c r="D18" s="112" t="s">
        <v>10</v>
      </c>
      <c r="E18" s="112"/>
      <c r="F18" s="112"/>
      <c r="G18" s="112"/>
      <c r="H18" s="113" t="s">
        <v>165</v>
      </c>
      <c r="I18" s="34"/>
      <c r="K18" s="113"/>
      <c r="L18" s="35"/>
      <c r="M18" s="39"/>
      <c r="O18" s="37"/>
      <c r="P18" s="38"/>
      <c r="Q18" s="38"/>
      <c r="R18" s="38"/>
      <c r="S18" s="38"/>
      <c r="T18" s="34"/>
      <c r="U18" s="37"/>
      <c r="V18" s="38"/>
      <c r="W18" s="34"/>
      <c r="X18" s="34"/>
      <c r="Y18" s="34"/>
      <c r="Z18" s="34"/>
      <c r="AA18" s="34"/>
      <c r="AB18" s="38"/>
      <c r="AC18" s="34"/>
    </row>
  </sheetData>
  <sheetProtection/>
  <mergeCells count="26">
    <mergeCell ref="L10:N10"/>
    <mergeCell ref="O10:U10"/>
    <mergeCell ref="V9:V11"/>
    <mergeCell ref="W9:W11"/>
    <mergeCell ref="X9:X11"/>
    <mergeCell ref="O9:U9"/>
    <mergeCell ref="Y9:Y11"/>
    <mergeCell ref="C9:C11"/>
    <mergeCell ref="D9:D11"/>
    <mergeCell ref="Z9:Z11"/>
    <mergeCell ref="AA9:AA11"/>
    <mergeCell ref="G9:G11"/>
    <mergeCell ref="H9:H11"/>
    <mergeCell ref="I9:I11"/>
    <mergeCell ref="K9:K11"/>
    <mergeCell ref="L9:N9"/>
    <mergeCell ref="E9:E11"/>
    <mergeCell ref="F9:F11"/>
    <mergeCell ref="A1:AA1"/>
    <mergeCell ref="A2:AA2"/>
    <mergeCell ref="A3:AA3"/>
    <mergeCell ref="A4:AA4"/>
    <mergeCell ref="A5:AA5"/>
    <mergeCell ref="A6:AA6"/>
    <mergeCell ref="A9:A11"/>
    <mergeCell ref="B9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Normal="70" zoomScaleSheetLayoutView="70" zoomScalePageLayoutView="0" workbookViewId="0" topLeftCell="A1">
      <selection activeCell="A4" sqref="A4:AA4"/>
    </sheetView>
  </sheetViews>
  <sheetFormatPr defaultColWidth="9.140625" defaultRowHeight="12.75"/>
  <cols>
    <col min="1" max="1" width="5.57421875" style="140" customWidth="1"/>
    <col min="2" max="3" width="4.7109375" style="140" hidden="1" customWidth="1"/>
    <col min="4" max="4" width="19.00390625" style="140" customWidth="1"/>
    <col min="5" max="5" width="10.421875" style="140" customWidth="1"/>
    <col min="6" max="6" width="5.8515625" style="140" customWidth="1"/>
    <col min="7" max="7" width="35.28125" style="140" customWidth="1"/>
    <col min="8" max="8" width="13.421875" style="140" customWidth="1"/>
    <col min="9" max="9" width="16.57421875" style="140" customWidth="1"/>
    <col min="10" max="10" width="12.7109375" style="140" hidden="1" customWidth="1"/>
    <col min="11" max="11" width="23.8515625" style="140" customWidth="1"/>
    <col min="12" max="12" width="8.00390625" style="165" customWidth="1"/>
    <col min="13" max="13" width="10.57421875" style="166" customWidth="1"/>
    <col min="14" max="14" width="6.8515625" style="140" customWidth="1"/>
    <col min="15" max="15" width="6.8515625" style="165" customWidth="1"/>
    <col min="16" max="16" width="6.8515625" style="166" customWidth="1"/>
    <col min="17" max="17" width="6.8515625" style="140" customWidth="1"/>
    <col min="18" max="18" width="6.8515625" style="165" customWidth="1"/>
    <col min="19" max="19" width="8.7109375" style="166" customWidth="1"/>
    <col min="20" max="20" width="10.57421875" style="140" customWidth="1"/>
    <col min="21" max="21" width="5.7109375" style="140" customWidth="1"/>
    <col min="22" max="23" width="4.421875" style="140" customWidth="1"/>
    <col min="24" max="24" width="4.421875" style="140" hidden="1" customWidth="1"/>
    <col min="25" max="25" width="4.421875" style="166" hidden="1" customWidth="1"/>
    <col min="26" max="26" width="11.57421875" style="140" customWidth="1"/>
    <col min="27" max="27" width="10.28125" style="140" hidden="1" customWidth="1"/>
    <col min="28" max="16384" width="9.140625" style="140" customWidth="1"/>
  </cols>
  <sheetData>
    <row r="1" spans="1:27" ht="89.25" customHeight="1">
      <c r="A1" s="277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8" customHeight="1">
      <c r="A2" s="266" t="s">
        <v>112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s="141" customFormat="1" ht="15.75" customHeight="1">
      <c r="A3" s="280" t="s">
        <v>113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s="142" customFormat="1" ht="27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143" customFormat="1" ht="27" customHeight="1">
      <c r="A5" s="281" t="s">
        <v>168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</row>
    <row r="6" spans="1:27" s="167" customFormat="1" ht="18.75" customHeight="1">
      <c r="A6" s="257" t="s">
        <v>242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</row>
    <row r="7" spans="1:26" ht="3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149" customFormat="1" ht="15" customHeight="1">
      <c r="A8" s="82" t="s">
        <v>58</v>
      </c>
      <c r="B8" s="144"/>
      <c r="C8" s="144"/>
      <c r="D8" s="145"/>
      <c r="E8" s="145"/>
      <c r="F8" s="145"/>
      <c r="G8" s="145"/>
      <c r="H8" s="145"/>
      <c r="I8" s="146"/>
      <c r="J8" s="146"/>
      <c r="K8" s="144"/>
      <c r="L8" s="147"/>
      <c r="M8" s="148"/>
      <c r="O8" s="147"/>
      <c r="P8" s="150"/>
      <c r="R8" s="147"/>
      <c r="S8" s="150"/>
      <c r="Y8" s="67"/>
      <c r="Z8" s="67" t="s">
        <v>155</v>
      </c>
    </row>
    <row r="9" spans="1:27" ht="19.5" customHeight="1">
      <c r="A9" s="261" t="s">
        <v>26</v>
      </c>
      <c r="B9" s="262"/>
      <c r="C9" s="263"/>
      <c r="D9" s="268" t="s">
        <v>15</v>
      </c>
      <c r="E9" s="268" t="s">
        <v>3</v>
      </c>
      <c r="F9" s="261" t="s">
        <v>14</v>
      </c>
      <c r="G9" s="268" t="s">
        <v>16</v>
      </c>
      <c r="H9" s="268" t="s">
        <v>3</v>
      </c>
      <c r="I9" s="268" t="s">
        <v>4</v>
      </c>
      <c r="J9" s="122"/>
      <c r="K9" s="268" t="s">
        <v>6</v>
      </c>
      <c r="L9" s="269" t="s">
        <v>42</v>
      </c>
      <c r="M9" s="269"/>
      <c r="N9" s="269"/>
      <c r="O9" s="270" t="s">
        <v>38</v>
      </c>
      <c r="P9" s="271"/>
      <c r="Q9" s="271"/>
      <c r="R9" s="271"/>
      <c r="S9" s="271"/>
      <c r="T9" s="271"/>
      <c r="U9" s="272"/>
      <c r="V9" s="262" t="s">
        <v>20</v>
      </c>
      <c r="W9" s="274" t="s">
        <v>62</v>
      </c>
      <c r="X9" s="261"/>
      <c r="Y9" s="262" t="s">
        <v>46</v>
      </c>
      <c r="Z9" s="282" t="s">
        <v>22</v>
      </c>
      <c r="AA9" s="267" t="s">
        <v>23</v>
      </c>
    </row>
    <row r="10" spans="1:27" ht="19.5" customHeight="1">
      <c r="A10" s="261"/>
      <c r="B10" s="262"/>
      <c r="C10" s="264"/>
      <c r="D10" s="268"/>
      <c r="E10" s="268"/>
      <c r="F10" s="261"/>
      <c r="G10" s="268"/>
      <c r="H10" s="268"/>
      <c r="I10" s="268"/>
      <c r="J10" s="122"/>
      <c r="K10" s="268"/>
      <c r="L10" s="269" t="s">
        <v>47</v>
      </c>
      <c r="M10" s="269"/>
      <c r="N10" s="269"/>
      <c r="O10" s="270" t="s">
        <v>48</v>
      </c>
      <c r="P10" s="271"/>
      <c r="Q10" s="271"/>
      <c r="R10" s="271"/>
      <c r="S10" s="271"/>
      <c r="T10" s="271"/>
      <c r="U10" s="272"/>
      <c r="V10" s="273"/>
      <c r="W10" s="275"/>
      <c r="X10" s="261"/>
      <c r="Y10" s="262"/>
      <c r="Z10" s="283"/>
      <c r="AA10" s="267"/>
    </row>
    <row r="11" spans="1:27" ht="83.25" customHeight="1">
      <c r="A11" s="261"/>
      <c r="B11" s="262"/>
      <c r="C11" s="265"/>
      <c r="D11" s="268"/>
      <c r="E11" s="268"/>
      <c r="F11" s="261"/>
      <c r="G11" s="268"/>
      <c r="H11" s="268"/>
      <c r="I11" s="268"/>
      <c r="J11" s="122"/>
      <c r="K11" s="268"/>
      <c r="L11" s="95" t="s">
        <v>24</v>
      </c>
      <c r="M11" s="96" t="s">
        <v>25</v>
      </c>
      <c r="N11" s="95" t="s">
        <v>26</v>
      </c>
      <c r="O11" s="97" t="s">
        <v>49</v>
      </c>
      <c r="P11" s="97" t="s">
        <v>50</v>
      </c>
      <c r="Q11" s="97" t="s">
        <v>51</v>
      </c>
      <c r="R11" s="97" t="s">
        <v>52</v>
      </c>
      <c r="S11" s="96" t="s">
        <v>24</v>
      </c>
      <c r="T11" s="95" t="s">
        <v>25</v>
      </c>
      <c r="U11" s="95" t="s">
        <v>26</v>
      </c>
      <c r="V11" s="262"/>
      <c r="W11" s="276"/>
      <c r="X11" s="261"/>
      <c r="Y11" s="262"/>
      <c r="Z11" s="284"/>
      <c r="AA11" s="267"/>
    </row>
    <row r="12" spans="1:27" s="105" customFormat="1" ht="42" customHeight="1">
      <c r="A12" s="98">
        <v>1</v>
      </c>
      <c r="B12" s="99"/>
      <c r="C12" s="68"/>
      <c r="D12" s="72" t="s">
        <v>107</v>
      </c>
      <c r="E12" s="106" t="s">
        <v>89</v>
      </c>
      <c r="F12" s="107">
        <v>3</v>
      </c>
      <c r="G12" s="108" t="s">
        <v>119</v>
      </c>
      <c r="H12" s="106" t="s">
        <v>90</v>
      </c>
      <c r="I12" s="107" t="s">
        <v>91</v>
      </c>
      <c r="J12" s="107" t="s">
        <v>56</v>
      </c>
      <c r="K12" s="117" t="s">
        <v>54</v>
      </c>
      <c r="L12" s="100">
        <v>160.5</v>
      </c>
      <c r="M12" s="101">
        <f>L12/2.5-IF($W12=1,0.5,IF($W12=2,1,0))</f>
        <v>64.2</v>
      </c>
      <c r="N12" s="76">
        <v>1</v>
      </c>
      <c r="O12" s="102">
        <v>6.7</v>
      </c>
      <c r="P12" s="102">
        <v>6.4</v>
      </c>
      <c r="Q12" s="102">
        <v>6.3</v>
      </c>
      <c r="R12" s="102">
        <v>6.6</v>
      </c>
      <c r="S12" s="100">
        <f>P12+Q12+R12*2</f>
        <v>25.9</v>
      </c>
      <c r="T12" s="101">
        <f>S12/0.4-IF($W12=1,0.5,IF($W12=2,1,0))</f>
        <v>64.74999999999999</v>
      </c>
      <c r="U12" s="76">
        <v>1</v>
      </c>
      <c r="V12" s="103"/>
      <c r="W12" s="103"/>
      <c r="X12" s="104"/>
      <c r="Y12" s="104"/>
      <c r="Z12" s="101">
        <f>(M12+T12)/2-IF($V12=1,0.5,IF($V12=2,1.5,0))</f>
        <v>64.475</v>
      </c>
      <c r="AA12" s="109" t="s">
        <v>117</v>
      </c>
    </row>
    <row r="13" spans="1:27" s="105" customFormat="1" ht="42" customHeight="1">
      <c r="A13" s="98">
        <v>2</v>
      </c>
      <c r="B13" s="99"/>
      <c r="C13" s="68"/>
      <c r="D13" s="121" t="s">
        <v>183</v>
      </c>
      <c r="E13" s="116" t="s">
        <v>184</v>
      </c>
      <c r="F13" s="117" t="s">
        <v>8</v>
      </c>
      <c r="G13" s="115" t="s">
        <v>185</v>
      </c>
      <c r="H13" s="116" t="s">
        <v>186</v>
      </c>
      <c r="I13" s="117" t="s">
        <v>187</v>
      </c>
      <c r="J13" s="117" t="s">
        <v>188</v>
      </c>
      <c r="K13" s="117" t="s">
        <v>189</v>
      </c>
      <c r="L13" s="100">
        <v>152.5</v>
      </c>
      <c r="M13" s="101">
        <f>L13/2.5-IF($W13=1,0.5,IF($W13=2,1,0))</f>
        <v>61</v>
      </c>
      <c r="N13" s="76">
        <v>2</v>
      </c>
      <c r="O13" s="102">
        <v>6.1</v>
      </c>
      <c r="P13" s="102">
        <v>5.9</v>
      </c>
      <c r="Q13" s="102">
        <v>6</v>
      </c>
      <c r="R13" s="102">
        <v>6.1</v>
      </c>
      <c r="S13" s="100">
        <f>P13+Q13+R13*2</f>
        <v>24.1</v>
      </c>
      <c r="T13" s="101">
        <f>S13/0.4-IF($W13=1,0.5,IF($W13=2,1,0))</f>
        <v>60.25</v>
      </c>
      <c r="U13" s="76">
        <v>2</v>
      </c>
      <c r="V13" s="103"/>
      <c r="W13" s="103"/>
      <c r="X13" s="104"/>
      <c r="Y13" s="104"/>
      <c r="Z13" s="101">
        <f>(M13+T13)/2-IF($V13=1,0.5,IF($V13=2,1.5,0))</f>
        <v>60.625</v>
      </c>
      <c r="AA13" s="109"/>
    </row>
    <row r="14" spans="1:26" s="158" customFormat="1" ht="50.25" customHeight="1">
      <c r="A14" s="151"/>
      <c r="B14" s="152"/>
      <c r="C14" s="28"/>
      <c r="D14" s="42"/>
      <c r="E14" s="3"/>
      <c r="F14" s="4"/>
      <c r="G14" s="5"/>
      <c r="H14" s="43"/>
      <c r="I14" s="44"/>
      <c r="J14" s="4"/>
      <c r="K14" s="6"/>
      <c r="L14" s="153"/>
      <c r="M14" s="154"/>
      <c r="N14" s="155"/>
      <c r="O14" s="153"/>
      <c r="P14" s="154"/>
      <c r="Q14" s="155"/>
      <c r="R14" s="153"/>
      <c r="S14" s="154"/>
      <c r="T14" s="155"/>
      <c r="U14" s="155"/>
      <c r="V14" s="155"/>
      <c r="W14" s="153"/>
      <c r="X14" s="156"/>
      <c r="Y14" s="154"/>
      <c r="Z14" s="157"/>
    </row>
    <row r="15" spans="1:29" ht="39.75" customHeight="1">
      <c r="A15" s="159"/>
      <c r="B15" s="159"/>
      <c r="C15" s="159"/>
      <c r="D15" s="112" t="s">
        <v>17</v>
      </c>
      <c r="E15" s="112"/>
      <c r="F15" s="112"/>
      <c r="G15" s="112"/>
      <c r="H15" s="113" t="s">
        <v>156</v>
      </c>
      <c r="I15" s="34"/>
      <c r="J15" s="8"/>
      <c r="K15" s="113"/>
      <c r="L15" s="160"/>
      <c r="M15" s="161"/>
      <c r="N15" s="159"/>
      <c r="O15" s="162"/>
      <c r="P15" s="163"/>
      <c r="Q15" s="163"/>
      <c r="R15" s="163"/>
      <c r="S15" s="163"/>
      <c r="T15" s="159"/>
      <c r="U15" s="162"/>
      <c r="V15" s="163"/>
      <c r="W15" s="159"/>
      <c r="X15" s="159"/>
      <c r="Y15" s="159"/>
      <c r="Z15" s="159"/>
      <c r="AA15" s="159"/>
      <c r="AB15" s="163"/>
      <c r="AC15" s="159"/>
    </row>
    <row r="16" spans="1:29" ht="39.75" customHeight="1">
      <c r="A16" s="159"/>
      <c r="B16" s="159"/>
      <c r="C16" s="159"/>
      <c r="D16" s="112"/>
      <c r="E16" s="112"/>
      <c r="F16" s="112"/>
      <c r="G16" s="112"/>
      <c r="H16" s="113"/>
      <c r="I16" s="34"/>
      <c r="J16" s="8"/>
      <c r="K16" s="113"/>
      <c r="L16" s="160"/>
      <c r="M16" s="161"/>
      <c r="N16" s="159"/>
      <c r="O16" s="162"/>
      <c r="P16" s="163"/>
      <c r="Q16" s="163"/>
      <c r="R16" s="163"/>
      <c r="S16" s="163"/>
      <c r="T16" s="159"/>
      <c r="U16" s="162"/>
      <c r="V16" s="163"/>
      <c r="W16" s="159"/>
      <c r="X16" s="159"/>
      <c r="Y16" s="159"/>
      <c r="Z16" s="159"/>
      <c r="AA16" s="159"/>
      <c r="AB16" s="163"/>
      <c r="AC16" s="159"/>
    </row>
    <row r="17" spans="1:29" ht="39.75" customHeight="1">
      <c r="A17" s="159"/>
      <c r="B17" s="159"/>
      <c r="C17" s="159"/>
      <c r="D17" s="112" t="s">
        <v>10</v>
      </c>
      <c r="E17" s="112"/>
      <c r="F17" s="112"/>
      <c r="G17" s="112"/>
      <c r="H17" s="113" t="s">
        <v>165</v>
      </c>
      <c r="I17" s="34"/>
      <c r="J17" s="8"/>
      <c r="K17" s="113"/>
      <c r="L17" s="160"/>
      <c r="M17" s="164"/>
      <c r="O17" s="162"/>
      <c r="P17" s="163"/>
      <c r="Q17" s="163"/>
      <c r="R17" s="163"/>
      <c r="S17" s="163"/>
      <c r="T17" s="159"/>
      <c r="U17" s="162"/>
      <c r="V17" s="163"/>
      <c r="W17" s="159"/>
      <c r="X17" s="159"/>
      <c r="Y17" s="159"/>
      <c r="Z17" s="159"/>
      <c r="AA17" s="159"/>
      <c r="AB17" s="163"/>
      <c r="AC17" s="159"/>
    </row>
  </sheetData>
  <sheetProtection/>
  <mergeCells count="26">
    <mergeCell ref="E9:E11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Z9:Z11"/>
    <mergeCell ref="AA9:AA11"/>
    <mergeCell ref="G9:G11"/>
    <mergeCell ref="H9:H11"/>
    <mergeCell ref="I9:I11"/>
    <mergeCell ref="K9:K11"/>
    <mergeCell ref="L9:N9"/>
    <mergeCell ref="O9:U9"/>
    <mergeCell ref="X9:X11"/>
    <mergeCell ref="Y9:Y11"/>
    <mergeCell ref="L10:N10"/>
    <mergeCell ref="O10:U10"/>
    <mergeCell ref="V9:V11"/>
    <mergeCell ref="W9:W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55" zoomScaleSheetLayoutView="55" zoomScalePageLayoutView="0" workbookViewId="0" topLeftCell="A1">
      <selection activeCell="E14" sqref="E14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8.421875" style="8" customWidth="1"/>
    <col min="5" max="5" width="9.57421875" style="8" customWidth="1"/>
    <col min="6" max="6" width="6.00390625" style="8" customWidth="1"/>
    <col min="7" max="7" width="33.28125" style="8" customWidth="1"/>
    <col min="8" max="8" width="9.421875" style="8" customWidth="1"/>
    <col min="9" max="9" width="14.7109375" style="8" customWidth="1"/>
    <col min="10" max="10" width="12.7109375" style="8" hidden="1" customWidth="1"/>
    <col min="11" max="11" width="24.14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hidden="1" customWidth="1"/>
    <col min="27" max="27" width="9.140625" style="8" hidden="1" customWidth="1"/>
    <col min="28" max="16384" width="9.140625" style="8" customWidth="1"/>
  </cols>
  <sheetData>
    <row r="1" spans="1:26" ht="114" customHeight="1">
      <c r="A1" s="233" t="s">
        <v>75</v>
      </c>
      <c r="B1" s="285"/>
      <c r="C1" s="285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8" customHeight="1">
      <c r="A2" s="236" t="s">
        <v>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s="9" customFormat="1" ht="15.75" customHeight="1">
      <c r="A3" s="238" t="s">
        <v>172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s="10" customFormat="1" ht="15.75" customHeight="1">
      <c r="A4" s="239" t="s">
        <v>27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</row>
    <row r="5" spans="1:26" s="11" customFormat="1" ht="21" customHeight="1">
      <c r="A5" s="240" t="s">
        <v>153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</row>
    <row r="6" spans="1:26" s="11" customFormat="1" ht="4.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7" s="83" customFormat="1" ht="18.75" customHeight="1">
      <c r="A7" s="257" t="s">
        <v>246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</row>
    <row r="8" spans="1:26" ht="3.75" customHeight="1">
      <c r="A8" s="53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17" customFormat="1" ht="15" customHeight="1">
      <c r="A9" s="82" t="s">
        <v>58</v>
      </c>
      <c r="B9" s="12"/>
      <c r="C9" s="12"/>
      <c r="D9" s="13"/>
      <c r="E9" s="13"/>
      <c r="F9" s="13"/>
      <c r="G9" s="13"/>
      <c r="H9" s="13"/>
      <c r="I9" s="14"/>
      <c r="J9" s="14"/>
      <c r="K9" s="12"/>
      <c r="L9" s="15"/>
      <c r="M9" s="16"/>
      <c r="O9" s="15"/>
      <c r="P9" s="18"/>
      <c r="R9" s="15"/>
      <c r="S9" s="18"/>
      <c r="Y9" s="67" t="s">
        <v>155</v>
      </c>
      <c r="Z9" s="19"/>
    </row>
    <row r="10" spans="1:26" s="20" customFormat="1" ht="19.5" customHeight="1">
      <c r="A10" s="244" t="s">
        <v>26</v>
      </c>
      <c r="B10" s="245" t="s">
        <v>2</v>
      </c>
      <c r="C10" s="254" t="s">
        <v>13</v>
      </c>
      <c r="D10" s="246" t="s">
        <v>15</v>
      </c>
      <c r="E10" s="246" t="s">
        <v>3</v>
      </c>
      <c r="F10" s="244" t="s">
        <v>14</v>
      </c>
      <c r="G10" s="246" t="s">
        <v>16</v>
      </c>
      <c r="H10" s="246" t="s">
        <v>3</v>
      </c>
      <c r="I10" s="246" t="s">
        <v>4</v>
      </c>
      <c r="J10" s="56"/>
      <c r="K10" s="246" t="s">
        <v>6</v>
      </c>
      <c r="L10" s="251" t="s">
        <v>18</v>
      </c>
      <c r="M10" s="251"/>
      <c r="N10" s="251"/>
      <c r="O10" s="251" t="s">
        <v>19</v>
      </c>
      <c r="P10" s="251"/>
      <c r="Q10" s="251"/>
      <c r="R10" s="251" t="s">
        <v>38</v>
      </c>
      <c r="S10" s="251"/>
      <c r="T10" s="251"/>
      <c r="U10" s="252" t="s">
        <v>20</v>
      </c>
      <c r="V10" s="254" t="s">
        <v>62</v>
      </c>
      <c r="W10" s="244" t="s">
        <v>21</v>
      </c>
      <c r="X10" s="245" t="s">
        <v>40</v>
      </c>
      <c r="Y10" s="248" t="s">
        <v>22</v>
      </c>
      <c r="Z10" s="248" t="s">
        <v>23</v>
      </c>
    </row>
    <row r="11" spans="1:26" s="20" customFormat="1" ht="51" customHeight="1">
      <c r="A11" s="244"/>
      <c r="B11" s="245"/>
      <c r="C11" s="255"/>
      <c r="D11" s="246"/>
      <c r="E11" s="246"/>
      <c r="F11" s="244"/>
      <c r="G11" s="246"/>
      <c r="H11" s="246"/>
      <c r="I11" s="246"/>
      <c r="J11" s="56"/>
      <c r="K11" s="246"/>
      <c r="L11" s="21" t="s">
        <v>24</v>
      </c>
      <c r="M11" s="22" t="s">
        <v>25</v>
      </c>
      <c r="N11" s="23" t="s">
        <v>26</v>
      </c>
      <c r="O11" s="21" t="s">
        <v>24</v>
      </c>
      <c r="P11" s="22" t="s">
        <v>25</v>
      </c>
      <c r="Q11" s="23" t="s">
        <v>26</v>
      </c>
      <c r="R11" s="21" t="s">
        <v>24</v>
      </c>
      <c r="S11" s="22" t="s">
        <v>25</v>
      </c>
      <c r="T11" s="23" t="s">
        <v>26</v>
      </c>
      <c r="U11" s="253"/>
      <c r="V11" s="255"/>
      <c r="W11" s="244"/>
      <c r="X11" s="245"/>
      <c r="Y11" s="248"/>
      <c r="Z11" s="248"/>
    </row>
    <row r="12" spans="1:26" s="80" customFormat="1" ht="42" customHeight="1">
      <c r="A12" s="73">
        <v>1</v>
      </c>
      <c r="B12" s="24"/>
      <c r="C12" s="68"/>
      <c r="D12" s="121" t="s">
        <v>205</v>
      </c>
      <c r="E12" s="116" t="s">
        <v>202</v>
      </c>
      <c r="F12" s="117" t="s">
        <v>8</v>
      </c>
      <c r="G12" s="108" t="s">
        <v>145</v>
      </c>
      <c r="H12" s="106" t="s">
        <v>134</v>
      </c>
      <c r="I12" s="107" t="s">
        <v>135</v>
      </c>
      <c r="J12" s="107" t="s">
        <v>136</v>
      </c>
      <c r="K12" s="117" t="s">
        <v>137</v>
      </c>
      <c r="L12" s="74">
        <v>194.5</v>
      </c>
      <c r="M12" s="75">
        <f>L12/3-IF($U12=1,0.5,IF($U12=2,1.5,0))-IF($V12=1,0.5,IF($V12=2,1,0))</f>
        <v>64.83333333333333</v>
      </c>
      <c r="N12" s="76">
        <f>RANK(M12,M$11:M$16,0)</f>
        <v>1</v>
      </c>
      <c r="O12" s="74">
        <v>186.5</v>
      </c>
      <c r="P12" s="75">
        <f>O12/3-IF($U12=1,0.5,IF($U12=2,1.5,0))-IF($V12=1,0.5,IF($V12=2,1,0))</f>
        <v>62.166666666666664</v>
      </c>
      <c r="Q12" s="76">
        <f>RANK(P12,P$11:P$16,0)</f>
        <v>1</v>
      </c>
      <c r="R12" s="74">
        <v>188.5</v>
      </c>
      <c r="S12" s="75">
        <f>R12/3-IF($U12=1,0.5,IF($U12=2,1.5,0))-IF($V12=1,0.5,IF($V12=2,1,0))</f>
        <v>62.833333333333336</v>
      </c>
      <c r="T12" s="76">
        <f>RANK(S12,S$11:S$16,0)</f>
        <v>1</v>
      </c>
      <c r="U12" s="77"/>
      <c r="V12" s="77"/>
      <c r="W12" s="74">
        <f>L12+O12+R12</f>
        <v>569.5</v>
      </c>
      <c r="X12" s="78"/>
      <c r="Y12" s="75">
        <f>ROUND(SUM(M12,P12,S12)/3,3)</f>
        <v>63.278</v>
      </c>
      <c r="Z12" s="79"/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9" ht="39.75" customHeight="1">
      <c r="A14" s="34"/>
      <c r="B14" s="34"/>
      <c r="C14" s="34"/>
      <c r="D14" s="112" t="s">
        <v>17</v>
      </c>
      <c r="E14" s="112"/>
      <c r="F14" s="112"/>
      <c r="G14" s="112"/>
      <c r="H14" s="113" t="s">
        <v>156</v>
      </c>
      <c r="I14" s="34"/>
      <c r="K14" s="113"/>
      <c r="L14" s="35"/>
      <c r="M14" s="36"/>
      <c r="N14" s="34"/>
      <c r="O14" s="37"/>
      <c r="P14" s="38"/>
      <c r="Q14" s="38"/>
      <c r="R14" s="38"/>
      <c r="S14" s="38"/>
      <c r="T14" s="34"/>
      <c r="U14" s="37"/>
      <c r="V14" s="38"/>
      <c r="W14" s="34"/>
      <c r="X14" s="34"/>
      <c r="Y14" s="34"/>
      <c r="Z14" s="34"/>
      <c r="AA14" s="34"/>
      <c r="AB14" s="38"/>
      <c r="AC14" s="34"/>
    </row>
    <row r="15" spans="1:29" ht="39.75" customHeight="1">
      <c r="A15" s="34"/>
      <c r="B15" s="34"/>
      <c r="C15" s="34"/>
      <c r="D15" s="112"/>
      <c r="E15" s="112"/>
      <c r="F15" s="112"/>
      <c r="G15" s="112"/>
      <c r="H15" s="113"/>
      <c r="I15" s="34"/>
      <c r="K15" s="113"/>
      <c r="L15" s="35"/>
      <c r="M15" s="36"/>
      <c r="N15" s="34"/>
      <c r="O15" s="37"/>
      <c r="P15" s="38"/>
      <c r="Q15" s="38"/>
      <c r="R15" s="38"/>
      <c r="S15" s="38"/>
      <c r="T15" s="34"/>
      <c r="U15" s="37"/>
      <c r="V15" s="38"/>
      <c r="W15" s="34"/>
      <c r="X15" s="34"/>
      <c r="Y15" s="34"/>
      <c r="Z15" s="34"/>
      <c r="AA15" s="34"/>
      <c r="AB15" s="38"/>
      <c r="AC15" s="34"/>
    </row>
    <row r="16" spans="1:29" ht="39.75" customHeight="1">
      <c r="A16" s="34"/>
      <c r="B16" s="34"/>
      <c r="C16" s="34"/>
      <c r="D16" s="112" t="s">
        <v>10</v>
      </c>
      <c r="E16" s="112"/>
      <c r="F16" s="112"/>
      <c r="G16" s="112"/>
      <c r="H16" s="113" t="s">
        <v>165</v>
      </c>
      <c r="I16" s="34"/>
      <c r="K16" s="113"/>
      <c r="L16" s="35"/>
      <c r="M16" s="39"/>
      <c r="O16" s="37"/>
      <c r="P16" s="38"/>
      <c r="Q16" s="38"/>
      <c r="R16" s="38"/>
      <c r="S16" s="38"/>
      <c r="T16" s="34"/>
      <c r="U16" s="37"/>
      <c r="V16" s="38"/>
      <c r="W16" s="34"/>
      <c r="X16" s="34"/>
      <c r="Y16" s="34"/>
      <c r="Z16" s="34"/>
      <c r="AA16" s="34"/>
      <c r="AB16" s="38"/>
      <c r="AC16" s="34"/>
    </row>
  </sheetData>
  <sheetProtection/>
  <mergeCells count="26">
    <mergeCell ref="W10:W11"/>
    <mergeCell ref="X10:X11"/>
    <mergeCell ref="Y10:Y11"/>
    <mergeCell ref="Z10:Z11"/>
    <mergeCell ref="K10:K11"/>
    <mergeCell ref="L10:N10"/>
    <mergeCell ref="O10:Q10"/>
    <mergeCell ref="R10:T10"/>
    <mergeCell ref="U10:U11"/>
    <mergeCell ref="V10:V11"/>
    <mergeCell ref="A7:AA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Z1"/>
    <mergeCell ref="A2:Z2"/>
    <mergeCell ref="A3:Z3"/>
    <mergeCell ref="A4:Z4"/>
    <mergeCell ref="A5:Z5"/>
    <mergeCell ref="A6:Z6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HP</cp:lastModifiedBy>
  <cp:lastPrinted>2023-03-20T08:36:15Z</cp:lastPrinted>
  <dcterms:created xsi:type="dcterms:W3CDTF">2015-04-26T07:55:09Z</dcterms:created>
  <dcterms:modified xsi:type="dcterms:W3CDTF">2023-03-20T08:37:13Z</dcterms:modified>
  <cp:category/>
  <cp:version/>
  <cp:contentType/>
  <cp:contentStatus/>
</cp:coreProperties>
</file>