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6605" windowHeight="9375" tabRatio="933"/>
  </bookViews>
  <sheets>
    <sheet name="МЛ" sheetId="42" r:id="rId1"/>
    <sheet name="4-5" sheetId="128" r:id="rId2"/>
    <sheet name="ППюн" sheetId="79" r:id="rId3"/>
    <sheet name="ППд А" sheetId="93" r:id="rId4"/>
    <sheet name="ППд А (ок)" sheetId="123" r:id="rId5"/>
    <sheet name="ППд В" sheetId="121" r:id="rId6"/>
    <sheet name="ППд В (ок)" sheetId="124" r:id="rId7"/>
    <sheet name="КПд (ок)" sheetId="126" r:id="rId8"/>
    <sheet name="Тест С" sheetId="111" r:id="rId9"/>
    <sheet name="Судейская" sheetId="30" r:id="rId10"/>
  </sheets>
  <definedNames>
    <definedName name="_xlnm._FilterDatabase" localSheetId="0" hidden="1">МЛ!$A$6:$L$45</definedName>
    <definedName name="_xlnm.Print_Area" localSheetId="1">'4-5'!$A$1:$Z$20</definedName>
    <definedName name="_xlnm.Print_Area" localSheetId="7">'КПд (ок)'!$A$1:$AA$20</definedName>
    <definedName name="_xlnm.Print_Area" localSheetId="0">МЛ!$A$1:$L$47</definedName>
    <definedName name="_xlnm.Print_Area" localSheetId="3">'ППд А'!$A$1:$AA$19</definedName>
    <definedName name="_xlnm.Print_Area" localSheetId="4">'ППд А (ок)'!$A$1:$AA$29</definedName>
    <definedName name="_xlnm.Print_Area" localSheetId="5">'ППд В'!$A$1:$AA$19</definedName>
    <definedName name="_xlnm.Print_Area" localSheetId="6">'ППд В (ок)'!$A$1:$AA$23</definedName>
    <definedName name="_xlnm.Print_Area" localSheetId="2">ППюн!$A$1:$Z$24</definedName>
    <definedName name="_xlnm.Print_Area" localSheetId="8">'Тест С'!$A$1:$Y$25</definedName>
  </definedNames>
  <calcPr calcId="125725"/>
</workbook>
</file>

<file path=xl/calcChain.xml><?xml version="1.0" encoding="utf-8"?>
<calcChain xmlns="http://schemas.openxmlformats.org/spreadsheetml/2006/main">
  <c r="S12" i="128"/>
  <c r="P12"/>
  <c r="M12"/>
  <c r="W14"/>
  <c r="S14"/>
  <c r="T14" s="1"/>
  <c r="P14"/>
  <c r="Q14" s="1"/>
  <c r="M14"/>
  <c r="Y14" s="1"/>
  <c r="W12"/>
  <c r="T12"/>
  <c r="Q12"/>
  <c r="W18" i="111"/>
  <c r="W17"/>
  <c r="W19"/>
  <c r="S18"/>
  <c r="S17"/>
  <c r="S19"/>
  <c r="P18"/>
  <c r="P17"/>
  <c r="P19"/>
  <c r="M18"/>
  <c r="M17"/>
  <c r="M19"/>
  <c r="S16"/>
  <c r="P16"/>
  <c r="M16"/>
  <c r="T17"/>
  <c r="Y19" l="1"/>
  <c r="Y17"/>
  <c r="T18"/>
  <c r="Y18"/>
  <c r="Q18"/>
  <c r="N18"/>
  <c r="Y12" i="128"/>
  <c r="N12"/>
  <c r="N14"/>
  <c r="A12"/>
  <c r="Q17" i="111"/>
  <c r="Q19"/>
  <c r="N17"/>
  <c r="N19"/>
  <c r="T19"/>
  <c r="W14"/>
  <c r="W12"/>
  <c r="S14"/>
  <c r="S12"/>
  <c r="P14"/>
  <c r="P12"/>
  <c r="S13"/>
  <c r="P13"/>
  <c r="M14"/>
  <c r="M12"/>
  <c r="Y12" s="1"/>
  <c r="M13"/>
  <c r="M13" i="126"/>
  <c r="M12"/>
  <c r="M14"/>
  <c r="S12"/>
  <c r="T12" s="1"/>
  <c r="S13"/>
  <c r="T13" s="1"/>
  <c r="S14"/>
  <c r="T14" s="1"/>
  <c r="S12" i="124"/>
  <c r="T12" s="1"/>
  <c r="S17"/>
  <c r="T17" s="1"/>
  <c r="S15"/>
  <c r="T15" s="1"/>
  <c r="S13"/>
  <c r="T13" s="1"/>
  <c r="S16"/>
  <c r="T16" s="1"/>
  <c r="M12"/>
  <c r="M17"/>
  <c r="M15"/>
  <c r="M13"/>
  <c r="N16" s="1"/>
  <c r="M16"/>
  <c r="S20" i="123"/>
  <c r="S13"/>
  <c r="T13" s="1"/>
  <c r="S21"/>
  <c r="S22"/>
  <c r="T22" s="1"/>
  <c r="S16"/>
  <c r="T16" s="1"/>
  <c r="S17"/>
  <c r="T17" s="1"/>
  <c r="S19"/>
  <c r="S23"/>
  <c r="T23" s="1"/>
  <c r="S12"/>
  <c r="S14"/>
  <c r="T14" s="1"/>
  <c r="S15"/>
  <c r="T20"/>
  <c r="T21"/>
  <c r="T19"/>
  <c r="Z19" s="1"/>
  <c r="T12"/>
  <c r="T15"/>
  <c r="Z15" s="1"/>
  <c r="M20"/>
  <c r="M13"/>
  <c r="M21"/>
  <c r="M22"/>
  <c r="M16"/>
  <c r="M17"/>
  <c r="M19"/>
  <c r="M23"/>
  <c r="M12"/>
  <c r="M14"/>
  <c r="M15"/>
  <c r="W16" i="79"/>
  <c r="W17"/>
  <c r="W15"/>
  <c r="S16"/>
  <c r="S17"/>
  <c r="S15"/>
  <c r="P16"/>
  <c r="P17"/>
  <c r="P15"/>
  <c r="M16"/>
  <c r="Y16" s="1"/>
  <c r="M17"/>
  <c r="M15"/>
  <c r="M14" i="124"/>
  <c r="M12" i="121"/>
  <c r="M13"/>
  <c r="N14" i="111" l="1"/>
  <c r="N12"/>
  <c r="N15" i="124"/>
  <c r="Z13"/>
  <c r="Z16"/>
  <c r="Z15"/>
  <c r="Z12"/>
  <c r="N12"/>
  <c r="Z17"/>
  <c r="N17"/>
  <c r="N13"/>
  <c r="Z22" i="123"/>
  <c r="Z14"/>
  <c r="Z12"/>
  <c r="Z17"/>
  <c r="Z16"/>
  <c r="Y15" i="79"/>
  <c r="Y17"/>
  <c r="A14" i="128"/>
  <c r="T14" i="111"/>
  <c r="Y14"/>
  <c r="T12"/>
  <c r="Q12"/>
  <c r="Q14"/>
  <c r="Z12" i="126"/>
  <c r="U14"/>
  <c r="Z14"/>
  <c r="U13"/>
  <c r="U12"/>
  <c r="N13"/>
  <c r="Z13"/>
  <c r="N12"/>
  <c r="N14"/>
  <c r="Z21" i="123"/>
  <c r="Z13"/>
  <c r="Z20"/>
  <c r="Z23"/>
  <c r="A12" i="126" l="1"/>
  <c r="A14"/>
  <c r="A13"/>
  <c r="W18" i="79"/>
  <c r="S18"/>
  <c r="P18"/>
  <c r="M18"/>
  <c r="S18" i="123"/>
  <c r="T18" s="1"/>
  <c r="M18"/>
  <c r="S14" i="124"/>
  <c r="T14" s="1"/>
  <c r="S13" i="79"/>
  <c r="P13"/>
  <c r="S12"/>
  <c r="T13" s="1"/>
  <c r="P12"/>
  <c r="M13"/>
  <c r="M12"/>
  <c r="W13"/>
  <c r="U12" i="124" l="1"/>
  <c r="U17"/>
  <c r="U13"/>
  <c r="U15"/>
  <c r="U16"/>
  <c r="N16" i="79"/>
  <c r="N15"/>
  <c r="N17"/>
  <c r="Q17"/>
  <c r="Q16"/>
  <c r="Q15"/>
  <c r="T16"/>
  <c r="T15"/>
  <c r="T17"/>
  <c r="N23" i="123"/>
  <c r="N20"/>
  <c r="N21"/>
  <c r="N16"/>
  <c r="N19"/>
  <c r="N14"/>
  <c r="N13"/>
  <c r="N22"/>
  <c r="N17"/>
  <c r="N12"/>
  <c r="N15"/>
  <c r="U17"/>
  <c r="U23"/>
  <c r="U12"/>
  <c r="U22"/>
  <c r="U14"/>
  <c r="U19"/>
  <c r="U21"/>
  <c r="U13"/>
  <c r="U15"/>
  <c r="U16"/>
  <c r="U20"/>
  <c r="Q18" i="79"/>
  <c r="Q13"/>
  <c r="Z14" i="124"/>
  <c r="U14"/>
  <c r="N14"/>
  <c r="Z18" i="123"/>
  <c r="U18"/>
  <c r="N18"/>
  <c r="N18" i="79"/>
  <c r="Y18"/>
  <c r="T18"/>
  <c r="Q12"/>
  <c r="Y13"/>
  <c r="N13"/>
  <c r="N12"/>
  <c r="T12"/>
  <c r="S12" i="121"/>
  <c r="T12" s="1"/>
  <c r="S13"/>
  <c r="T13" s="1"/>
  <c r="N13"/>
  <c r="M13" i="93"/>
  <c r="M12"/>
  <c r="S13"/>
  <c r="T13" s="1"/>
  <c r="W16" i="111"/>
  <c r="A13" i="124" l="1"/>
  <c r="A15"/>
  <c r="A12"/>
  <c r="A17"/>
  <c r="A16"/>
  <c r="A14" i="123"/>
  <c r="A12"/>
  <c r="A15"/>
  <c r="T13" i="111"/>
  <c r="N13"/>
  <c r="Q13"/>
  <c r="T16"/>
  <c r="N16"/>
  <c r="Q16"/>
  <c r="A14" i="124"/>
  <c r="A16" i="123"/>
  <c r="A23"/>
  <c r="A13"/>
  <c r="A17"/>
  <c r="A21"/>
  <c r="A18"/>
  <c r="A22"/>
  <c r="A19"/>
  <c r="A20"/>
  <c r="U13" i="121"/>
  <c r="U12"/>
  <c r="Z13"/>
  <c r="N12"/>
  <c r="Z12"/>
  <c r="Y16" i="111"/>
  <c r="Z13" i="93"/>
  <c r="W13" i="111"/>
  <c r="A15" i="79"/>
  <c r="A16" i="111" l="1"/>
  <c r="A19"/>
  <c r="A17"/>
  <c r="A18"/>
  <c r="A17" i="79"/>
  <c r="A16"/>
  <c r="A12" i="121"/>
  <c r="A13"/>
  <c r="Y13" i="111"/>
  <c r="A12" l="1"/>
  <c r="A14"/>
  <c r="A13"/>
  <c r="A18" i="79"/>
  <c r="S12" i="93" l="1"/>
  <c r="T12" s="1"/>
  <c r="W12" i="79"/>
  <c r="N12" i="93" l="1"/>
  <c r="N13"/>
  <c r="U12"/>
  <c r="U13"/>
  <c r="Z12"/>
  <c r="Y12" i="79"/>
  <c r="A12" i="93" l="1"/>
  <c r="A13"/>
  <c r="A12" i="79"/>
  <c r="A13"/>
</calcChain>
</file>

<file path=xl/sharedStrings.xml><?xml version="1.0" encoding="utf-8"?>
<sst xmlns="http://schemas.openxmlformats.org/spreadsheetml/2006/main" count="1086" uniqueCount="283">
  <si>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</si>
  <si>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</si>
  <si>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</si>
  <si>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</si>
  <si>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</si>
  <si>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</si>
  <si>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</si>
  <si>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</si>
  <si>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</si>
  <si>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2Ю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</si>
  <si>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</si>
  <si>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</si>
  <si>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</si>
  <si>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</si>
  <si>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</si>
  <si>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</si>
  <si>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</si>
  <si>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</si>
  <si>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</si>
  <si>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</si>
  <si>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</si>
  <si>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</si>
  <si>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</si>
  <si>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Всего баллов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</si>
  <si>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</si>
  <si>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</si>
  <si>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</si>
  <si>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</si>
  <si>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</si>
  <si>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</si>
  <si>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</si>
  <si>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</si>
  <si>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</si>
  <si>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</si>
  <si>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</si>
  <si>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</si>
  <si>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</si>
  <si>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</si>
  <si>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Ветеринарный врач</t>
  </si>
  <si>
    <t>самостоятельно</t>
  </si>
  <si>
    <t>Допущен</t>
  </si>
  <si>
    <t xml:space="preserve">Главный судья </t>
  </si>
  <si>
    <t>-</t>
  </si>
  <si>
    <t>М</t>
  </si>
  <si>
    <t>Технический делегат</t>
  </si>
  <si>
    <t>Ассистент ст.судьи</t>
  </si>
  <si>
    <t>Блюменталь Н.А.</t>
  </si>
  <si>
    <t>Читчик</t>
  </si>
  <si>
    <t>Медиана</t>
  </si>
  <si>
    <t>Морковкин Г.</t>
  </si>
  <si>
    <t>С</t>
  </si>
  <si>
    <t>Шеф-стюард</t>
  </si>
  <si>
    <r>
      <t xml:space="preserve">МОРКОВКИН </t>
    </r>
    <r>
      <rPr>
        <sz val="9"/>
        <rFont val="Verdana"/>
        <family val="2"/>
        <charset val="204"/>
      </rPr>
      <t>Гавриил</t>
    </r>
  </si>
  <si>
    <t>010883</t>
  </si>
  <si>
    <t>Справка о составе судейской коллегии: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</si>
  <si>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</si>
  <si>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</si>
  <si>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</si>
  <si>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</si>
  <si>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</si>
  <si>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</si>
  <si>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</si>
  <si>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</si>
  <si>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ПРЕДВАРИТЕЛЬНЫЙ ПРИЗ А. Дети (FEI 2020)</t>
  </si>
  <si>
    <t>Крутина О.</t>
  </si>
  <si>
    <t>Мальчики и девочки до 15 лет,
 юноши и девушки 14-18 лет, юниоры и юниорки 16-21 лет, мужчины и женщины</t>
  </si>
  <si>
    <t xml:space="preserve">Предварительный приз. Юноши </t>
  </si>
  <si>
    <r>
      <t xml:space="preserve">Зачет "Юноши"
</t>
    </r>
    <r>
      <rPr>
        <sz val="10"/>
        <rFont val="Verdana"/>
        <family val="2"/>
        <charset val="204"/>
      </rPr>
      <t>юноши и девушки 14-18 лет</t>
    </r>
  </si>
  <si>
    <t>мальчики и девочки до 15 лет</t>
  </si>
  <si>
    <t>ПРЕДВАРИТЕЛЬНЫЙ ПРИЗ В. Дети (FEI 2020)</t>
  </si>
  <si>
    <r>
      <t xml:space="preserve">СОЛОВЬЕВА </t>
    </r>
    <r>
      <rPr>
        <sz val="9"/>
        <rFont val="Verdana"/>
        <family val="2"/>
        <charset val="204"/>
      </rPr>
      <t>Кира, 2005</t>
    </r>
  </si>
  <si>
    <t>066905</t>
  </si>
  <si>
    <t>010644</t>
  </si>
  <si>
    <t>Григорьева А.</t>
  </si>
  <si>
    <t>Зюльковская Е.</t>
  </si>
  <si>
    <r>
      <t>ПЭР САЛЬДО ФОН ЗЕВС-</t>
    </r>
    <r>
      <rPr>
        <sz val="9"/>
        <rFont val="Verdana"/>
        <family val="2"/>
        <charset val="204"/>
      </rPr>
      <t>09, мер., гнед., трак., Эрл Грей, Россия</t>
    </r>
  </si>
  <si>
    <t>КСК "Виннер"/ 
Ленинградская область</t>
  </si>
  <si>
    <t>КСК "Виннер"/
Ленинградская область</t>
  </si>
  <si>
    <t>Фёдорова Ю.</t>
  </si>
  <si>
    <t>000708</t>
  </si>
  <si>
    <t>СС2К</t>
  </si>
  <si>
    <t>Крутина О.А.</t>
  </si>
  <si>
    <r>
      <rPr>
        <b/>
        <sz val="14"/>
        <rFont val="Verdana"/>
        <family val="2"/>
        <charset val="204"/>
      </rPr>
      <t xml:space="preserve">ВСЕВОЛОЖСКИЕ КОННЫЕ ИГРЫ 2022, «WINNER CUP»
Муниципальные соревнования
</t>
    </r>
    <r>
      <rPr>
        <sz val="12"/>
        <rFont val="Verdana"/>
        <family val="2"/>
        <charset val="204"/>
      </rPr>
      <t/>
    </r>
  </si>
  <si>
    <t>КСК "Виннер" / Ленинградская область</t>
  </si>
  <si>
    <t>Блюменталь Н. - ВК - Санкт-Петербург</t>
  </si>
  <si>
    <t>ССВК</t>
  </si>
  <si>
    <t>Кравченко Н.В.</t>
  </si>
  <si>
    <t>Новгородская область</t>
  </si>
  <si>
    <t>Волкова Ж.А.</t>
  </si>
  <si>
    <r>
      <t xml:space="preserve">ВСЕВОЛОЖСКИЕ КОННЫЕ ИГРЫ 2022, «WINNER CUP»
</t>
    </r>
    <r>
      <rPr>
        <sz val="14"/>
        <rFont val="Verdana"/>
        <family val="2"/>
        <charset val="204"/>
      </rPr>
      <t>Муниципальные соревнования</t>
    </r>
  </si>
  <si>
    <r>
      <t xml:space="preserve">ВСЕВОЛОЖСКИЕ КОННЫЕ ИГРЫ 2022, 
«WINNER CUP»
</t>
    </r>
    <r>
      <rPr>
        <sz val="14"/>
        <rFont val="Verdana"/>
        <family val="2"/>
        <charset val="204"/>
      </rPr>
      <t>Муниципальные соревнования</t>
    </r>
  </si>
  <si>
    <r>
      <t>БУЦЕФАЛ</t>
    </r>
    <r>
      <rPr>
        <sz val="9"/>
        <rFont val="Verdana"/>
        <family val="2"/>
        <charset val="204"/>
      </rPr>
      <t>-15, жер., т.гнед., полукр., неизв., Россия</t>
    </r>
  </si>
  <si>
    <t>025825</t>
  </si>
  <si>
    <t>Гаджиев М.</t>
  </si>
  <si>
    <t>004007</t>
  </si>
  <si>
    <r>
      <t>ГЕОГРАФИЯ</t>
    </r>
    <r>
      <rPr>
        <sz val="9"/>
        <rFont val="Verdana"/>
        <family val="2"/>
        <charset val="204"/>
      </rPr>
      <t>-08, коб., бур., трак., Фэбо, Беларусь</t>
    </r>
  </si>
  <si>
    <t>019762</t>
  </si>
  <si>
    <t>Руднева М.</t>
  </si>
  <si>
    <t>101801</t>
  </si>
  <si>
    <t>КСК "Виннер" / 
Санкт-Петербург</t>
  </si>
  <si>
    <r>
      <t xml:space="preserve">БАСОВА </t>
    </r>
    <r>
      <rPr>
        <sz val="9"/>
        <rFont val="Verdana"/>
        <family val="2"/>
        <charset val="204"/>
      </rPr>
      <t>Анна</t>
    </r>
  </si>
  <si>
    <t>007383</t>
  </si>
  <si>
    <t>Калинина М.</t>
  </si>
  <si>
    <r>
      <t xml:space="preserve">СЕМЕНОВА </t>
    </r>
    <r>
      <rPr>
        <sz val="9"/>
        <rFont val="Verdana"/>
        <family val="2"/>
        <charset val="204"/>
      </rPr>
      <t>Ирина</t>
    </r>
  </si>
  <si>
    <t>007879</t>
  </si>
  <si>
    <t>Семенова И.</t>
  </si>
  <si>
    <t>Эшмаков М.</t>
  </si>
  <si>
    <t>КСК "Виннер" /
Ленинградская область</t>
  </si>
  <si>
    <r>
      <t>БОНИ ЭМ</t>
    </r>
    <r>
      <rPr>
        <sz val="9"/>
        <rFont val="Verdana"/>
        <family val="2"/>
        <charset val="204"/>
      </rPr>
      <t>-05, мер., т.гнед., полукр., Эквадор, Россия</t>
    </r>
  </si>
  <si>
    <t>015680</t>
  </si>
  <si>
    <t>Мирзоева А.</t>
  </si>
  <si>
    <t>Гурская Н.</t>
  </si>
  <si>
    <t>008312</t>
  </si>
  <si>
    <t>Федоров Н.</t>
  </si>
  <si>
    <t>ВСЕВОЛОЖСКИЕ КОННЫЕ ИГРЫ 2022, «WINNER CUP»
Муниципальные соревнования</t>
  </si>
  <si>
    <r>
      <t xml:space="preserve">Зачет "Открытый класс"
</t>
    </r>
    <r>
      <rPr>
        <sz val="10"/>
        <rFont val="Verdana"/>
        <family val="2"/>
        <charset val="204"/>
      </rPr>
      <t>юниоры и юниорки 16-21 лет, мужчины и женщины</t>
    </r>
  </si>
  <si>
    <t>Технические ошибки</t>
  </si>
  <si>
    <t>Андреева М.</t>
  </si>
  <si>
    <t>КСК "Виннер"/ 
Санкт-Петербург</t>
  </si>
  <si>
    <t>013861</t>
  </si>
  <si>
    <t>Герштанская И.</t>
  </si>
  <si>
    <r>
      <t xml:space="preserve">ГИЛЕВА </t>
    </r>
    <r>
      <rPr>
        <sz val="9"/>
        <rFont val="Verdana"/>
        <family val="2"/>
        <charset val="204"/>
      </rPr>
      <t>Дана, 2007</t>
    </r>
  </si>
  <si>
    <t>010807</t>
  </si>
  <si>
    <r>
      <t>ИРИСКА</t>
    </r>
    <r>
      <rPr>
        <sz val="9"/>
        <rFont val="Verdana"/>
        <family val="2"/>
        <charset val="204"/>
      </rPr>
      <t>-09, коб., св-зол-рыж., буд., Избранник 24, к/з им. С.М. Буденного</t>
    </r>
  </si>
  <si>
    <t>022493</t>
  </si>
  <si>
    <t>Лободенко Н.</t>
  </si>
  <si>
    <t>Бондаренко Е.</t>
  </si>
  <si>
    <t>КСОЦ "Берегиня"/
Санкт-Петербург</t>
  </si>
  <si>
    <r>
      <t xml:space="preserve">ЖАШКЕВИЧ </t>
    </r>
    <r>
      <rPr>
        <sz val="9"/>
        <rFont val="Verdana"/>
        <family val="2"/>
        <charset val="204"/>
      </rPr>
      <t>Анна, 2007</t>
    </r>
  </si>
  <si>
    <t>009207</t>
  </si>
  <si>
    <r>
      <t>ЗАВЕТНАЯ</t>
    </r>
    <r>
      <rPr>
        <sz val="9"/>
        <rFont val="Verdana"/>
        <family val="2"/>
        <charset val="204"/>
      </rPr>
      <t>-08 (147), коб., т.-гн., полукр., Варвар, Россия</t>
    </r>
  </si>
  <si>
    <t>011322</t>
  </si>
  <si>
    <t>Корсакова Е.</t>
  </si>
  <si>
    <t>КСОЦ "Берегиня" /
 Санкт-Петербург</t>
  </si>
  <si>
    <r>
      <t>АЙСБЕРГ-</t>
    </r>
    <r>
      <rPr>
        <sz val="9"/>
        <rFont val="Verdana"/>
        <family val="2"/>
        <charset val="204"/>
      </rPr>
      <t>10, мер., сер., полукр., неизв., Россия</t>
    </r>
  </si>
  <si>
    <t>016608</t>
  </si>
  <si>
    <r>
      <t xml:space="preserve">ВЛАДИМИРОВА </t>
    </r>
    <r>
      <rPr>
        <sz val="9"/>
        <rFont val="Verdana"/>
        <family val="2"/>
        <charset val="204"/>
      </rPr>
      <t>Дарья, 2000</t>
    </r>
  </si>
  <si>
    <t>048900</t>
  </si>
  <si>
    <r>
      <t>ВОЛЬФРАМ</t>
    </r>
    <r>
      <rPr>
        <sz val="9"/>
        <rFont val="Verdana"/>
        <family val="2"/>
        <charset val="204"/>
      </rPr>
      <t>-14, мер., сер., полукр., Фаер, Россия</t>
    </r>
  </si>
  <si>
    <t>017486</t>
  </si>
  <si>
    <r>
      <t xml:space="preserve">ГАГАРИНА </t>
    </r>
    <r>
      <rPr>
        <sz val="9"/>
        <rFont val="Verdana"/>
        <family val="2"/>
        <charset val="204"/>
      </rPr>
      <t>Оксана</t>
    </r>
  </si>
  <si>
    <t>019079</t>
  </si>
  <si>
    <t>КСОЦ "Берегиня" / 
Ленинградская область</t>
  </si>
  <si>
    <t>001079</t>
  </si>
  <si>
    <r>
      <t>СЕНТ-ЭКЗЮПЕРИ-</t>
    </r>
    <r>
      <rPr>
        <sz val="9"/>
        <rFont val="Verdana"/>
        <family val="2"/>
        <charset val="204"/>
      </rPr>
      <t>11, жер., вор., трак., Эль-Ферроль 10, Санкт-Петербург, Россия</t>
    </r>
  </si>
  <si>
    <t>010462</t>
  </si>
  <si>
    <r>
      <t>БОНДАРЕНКО</t>
    </r>
    <r>
      <rPr>
        <sz val="9"/>
        <rFont val="Verdana"/>
        <family val="2"/>
        <charset val="204"/>
      </rPr>
      <t xml:space="preserve"> Екатерина</t>
    </r>
  </si>
  <si>
    <r>
      <rPr>
        <b/>
        <sz val="9"/>
        <rFont val="Verdana"/>
        <family val="2"/>
        <charset val="204"/>
      </rPr>
      <t xml:space="preserve">ИВАНОВА </t>
    </r>
    <r>
      <rPr>
        <sz val="9"/>
        <rFont val="Verdana"/>
        <family val="2"/>
        <charset val="204"/>
      </rPr>
      <t>Ирина, 2011</t>
    </r>
  </si>
  <si>
    <t>024111</t>
  </si>
  <si>
    <t>Тишкова Д.</t>
  </si>
  <si>
    <t>КСОЦ "Берегиня"/
Ленинградская область</t>
  </si>
  <si>
    <r>
      <rPr>
        <b/>
        <sz val="9"/>
        <rFont val="Verdana"/>
        <family val="2"/>
        <charset val="204"/>
      </rPr>
      <t xml:space="preserve">ЕГОРОВА </t>
    </r>
    <r>
      <rPr>
        <sz val="9"/>
        <rFont val="Verdana"/>
        <family val="2"/>
        <charset val="204"/>
      </rPr>
      <t>Кристина, 2012</t>
    </r>
  </si>
  <si>
    <t>014612</t>
  </si>
  <si>
    <r>
      <t>ЛЫСАК</t>
    </r>
    <r>
      <rPr>
        <sz val="9"/>
        <rFont val="Verdana"/>
        <family val="2"/>
        <charset val="204"/>
      </rPr>
      <t xml:space="preserve"> Кристина, 2001</t>
    </r>
  </si>
  <si>
    <r>
      <t>ДОМИНО</t>
    </r>
    <r>
      <rPr>
        <sz val="9"/>
        <rFont val="Verdana"/>
        <family val="2"/>
        <charset val="204"/>
      </rPr>
      <t xml:space="preserve">-07, мер., т.гнед., полукр., Даллас, Россия </t>
    </r>
  </si>
  <si>
    <r>
      <t xml:space="preserve">ФЕДОРОВА </t>
    </r>
    <r>
      <rPr>
        <sz val="9"/>
        <rFont val="Verdana"/>
        <family val="2"/>
        <charset val="204"/>
      </rPr>
      <t>Александра, 2008</t>
    </r>
  </si>
  <si>
    <r>
      <t>РАЙБЕРИ РЕВЕНТОН</t>
    </r>
    <r>
      <rPr>
        <sz val="9"/>
        <rFont val="Verdana"/>
        <family val="2"/>
        <charset val="204"/>
      </rPr>
      <t>-05, мер., гнед., ганн., Руссо, Нидерланды</t>
    </r>
  </si>
  <si>
    <t>ПРЕДВАРИТЕЛЬНЫЙ ПРИЗ А. Дети (FEI 2020)/ Открытый класс</t>
  </si>
  <si>
    <r>
      <t xml:space="preserve">ВАСИЛЬЕВА </t>
    </r>
    <r>
      <rPr>
        <sz val="9"/>
        <rFont val="Verdana"/>
        <family val="2"/>
        <charset val="204"/>
      </rPr>
      <t>Дарина, 2007</t>
    </r>
  </si>
  <si>
    <t>юноши и девушки 14-18 лет, юниоры и юниорки 16-21 год, мужчины и женщины</t>
  </si>
  <si>
    <t>ПРЕДВАРИТЕЛЬНЫЙ ПРИЗ В. Дети (FEI 2020)/ Открытый класс</t>
  </si>
  <si>
    <r>
      <t xml:space="preserve">Зачет "Дети"
</t>
    </r>
    <r>
      <rPr>
        <sz val="10"/>
        <rFont val="Verdana"/>
        <family val="2"/>
        <charset val="204"/>
      </rPr>
      <t>мальчики и девочки до 15 лет</t>
    </r>
  </si>
  <si>
    <r>
      <t xml:space="preserve">Зачет "Открытый класс"
</t>
    </r>
    <r>
      <rPr>
        <sz val="10"/>
        <rFont val="Verdana"/>
        <family val="2"/>
        <charset val="204"/>
      </rPr>
      <t>юноши и девушки 14-18 лет, юниоры и юниорки 16-21 год, мужчины и женщины</t>
    </r>
  </si>
  <si>
    <r>
      <t>СОКАРТА ДЭ ВАЛЕНТЕ</t>
    </r>
    <r>
      <rPr>
        <sz val="9"/>
        <rFont val="Verdana"/>
        <family val="2"/>
        <charset val="204"/>
      </rPr>
      <t>-17, мер., т.гнед., трак., Кирас D17, Курский КЗ</t>
    </r>
  </si>
  <si>
    <t>027408</t>
  </si>
  <si>
    <r>
      <t xml:space="preserve">ШАГАЛОВ </t>
    </r>
    <r>
      <rPr>
        <sz val="9"/>
        <rFont val="Verdana"/>
        <family val="2"/>
        <charset val="204"/>
      </rPr>
      <t>Артемий, 2007</t>
    </r>
  </si>
  <si>
    <r>
      <t>ПОДВИГ</t>
    </r>
    <r>
      <rPr>
        <sz val="9"/>
        <rFont val="Verdana"/>
        <family val="2"/>
        <charset val="204"/>
      </rPr>
      <t>-10, мер., вор., полукр., Дюйм, Беларусь</t>
    </r>
  </si>
  <si>
    <t>Член Гранд-жюри, Технический Делегат</t>
  </si>
  <si>
    <t>Член Гранд-жюри</t>
  </si>
  <si>
    <r>
      <t xml:space="preserve">ВЫСОКОВСКИХ </t>
    </r>
    <r>
      <rPr>
        <sz val="9"/>
        <rFont val="Verdana"/>
        <family val="2"/>
        <charset val="204"/>
      </rPr>
      <t>Кристина, 2006</t>
    </r>
  </si>
  <si>
    <t>023249</t>
  </si>
  <si>
    <r>
      <t>АДВЕНЧЕР ТАЙМ</t>
    </r>
    <r>
      <rPr>
        <sz val="9"/>
        <rFont val="Verdana"/>
        <family val="2"/>
        <charset val="204"/>
      </rPr>
      <t>-14, коб., полукр., рыж.-пег., Девис Темптейшн, Россия</t>
    </r>
  </si>
  <si>
    <t>025824</t>
  </si>
  <si>
    <t>Гаджиева А.</t>
  </si>
  <si>
    <r>
      <t xml:space="preserve">ГАВРИЛОВА </t>
    </r>
    <r>
      <rPr>
        <sz val="9"/>
        <rFont val="Verdana"/>
        <family val="2"/>
        <charset val="204"/>
      </rPr>
      <t>Дарья, 2000</t>
    </r>
  </si>
  <si>
    <t>055700</t>
  </si>
  <si>
    <r>
      <t>ГЁТЕБОРГ М</t>
    </r>
    <r>
      <rPr>
        <sz val="9"/>
        <rFont val="Verdana"/>
        <family val="2"/>
        <charset val="204"/>
      </rPr>
      <t>-13,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рыж., трак., Брест, КФХ Маланичевых</t>
    </r>
  </si>
  <si>
    <t>017435</t>
  </si>
  <si>
    <t>Гаврилова Д.</t>
  </si>
  <si>
    <t>Ершова К.</t>
  </si>
  <si>
    <t>ч/в,
Санкт-Петербург</t>
  </si>
  <si>
    <r>
      <t xml:space="preserve">ПШАТОВА </t>
    </r>
    <r>
      <rPr>
        <sz val="9"/>
        <rFont val="Verdana"/>
        <family val="2"/>
        <charset val="204"/>
      </rPr>
      <t>Екатерина, 2007</t>
    </r>
  </si>
  <si>
    <t>074807</t>
  </si>
  <si>
    <r>
      <t>АКРОН</t>
    </r>
    <r>
      <rPr>
        <sz val="9"/>
        <rFont val="Verdana"/>
        <family val="2"/>
        <charset val="204"/>
      </rPr>
      <t>-06,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жер., гнед., трак., Крах, учхоз СПб ГАУ, Россия</t>
    </r>
  </si>
  <si>
    <t>007727</t>
  </si>
  <si>
    <t>Дьячкова Е.</t>
  </si>
  <si>
    <t>КСК "Карьер"/
Ленинградская область</t>
  </si>
  <si>
    <t>009590</t>
  </si>
  <si>
    <t>023020</t>
  </si>
  <si>
    <t>020549</t>
  </si>
  <si>
    <r>
      <t>АВАТ WD</t>
    </r>
    <r>
      <rPr>
        <sz val="9"/>
        <rFont val="Verdana"/>
        <family val="2"/>
        <charset val="204"/>
      </rPr>
      <t xml:space="preserve">-15, жер., вор, ганн., Агро,  ЧКЗ Веедерн, Россия
</t>
    </r>
  </si>
  <si>
    <r>
      <t>БРЕНД-</t>
    </r>
    <r>
      <rPr>
        <sz val="9"/>
        <rFont val="Verdana"/>
        <family val="2"/>
        <charset val="204"/>
      </rPr>
      <t>14, мер., рыж., буд., Бобслей 2, КЗ "АФ Целина", Россия</t>
    </r>
  </si>
  <si>
    <t>134806</t>
  </si>
  <si>
    <r>
      <t>ГУРСКАЯ</t>
    </r>
    <r>
      <rPr>
        <sz val="9"/>
        <rFont val="Verdana"/>
        <family val="2"/>
        <charset val="204"/>
      </rPr>
      <t xml:space="preserve"> Марина, 2008</t>
    </r>
  </si>
  <si>
    <r>
      <t>ПАНТА БЕЙ</t>
    </r>
    <r>
      <rPr>
        <sz val="9"/>
        <rFont val="Verdana"/>
        <family val="2"/>
        <charset val="204"/>
      </rPr>
      <t>-13, коб.,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т.гнед., трак., Бродвей, Россия</t>
    </r>
  </si>
  <si>
    <t>023247</t>
  </si>
  <si>
    <r>
      <t xml:space="preserve">БАТУЕВА </t>
    </r>
    <r>
      <rPr>
        <sz val="9"/>
        <rFont val="Verdana"/>
        <family val="2"/>
        <charset val="204"/>
      </rPr>
      <t>Елена</t>
    </r>
  </si>
  <si>
    <t>003295</t>
  </si>
  <si>
    <r>
      <t>ВАКАНДА</t>
    </r>
    <r>
      <rPr>
        <sz val="9"/>
        <rFont val="Verdana"/>
        <family val="2"/>
        <charset val="204"/>
      </rPr>
      <t>-18, коб., рыж., ганн., Веймар, Россия</t>
    </r>
  </si>
  <si>
    <t>026918</t>
  </si>
  <si>
    <t>Батуева Е.</t>
  </si>
  <si>
    <t>КСК им Ю.Русаковой / 
Ленинградская область</t>
  </si>
  <si>
    <t>23 февраля 2022г.</t>
  </si>
  <si>
    <t>Мирецкая И.Н.</t>
  </si>
  <si>
    <t>Ганюшкина Л.А.</t>
  </si>
  <si>
    <t>Судья-секретарь</t>
  </si>
  <si>
    <t>Кадыралиева А.В.</t>
  </si>
  <si>
    <t>СС3К</t>
  </si>
  <si>
    <t>Технический Делегат</t>
  </si>
  <si>
    <r>
      <t>ДАРИЭЛЬ</t>
    </r>
    <r>
      <rPr>
        <sz val="9"/>
        <rFont val="Verdana"/>
        <family val="2"/>
        <charset val="204"/>
      </rPr>
      <t>-08 (142), коб., вор. класс пони, Дамаск, Краснодарский край</t>
    </r>
  </si>
  <si>
    <t>010556</t>
  </si>
  <si>
    <r>
      <t xml:space="preserve">ЕГОРОВА </t>
    </r>
    <r>
      <rPr>
        <sz val="9"/>
        <rFont val="Verdana"/>
        <family val="2"/>
        <charset val="204"/>
      </rPr>
      <t>Марина</t>
    </r>
  </si>
  <si>
    <t>022745</t>
  </si>
  <si>
    <r>
      <t>ЛИДЕР</t>
    </r>
    <r>
      <rPr>
        <sz val="9"/>
        <color theme="1"/>
        <rFont val="Verdana"/>
        <family val="2"/>
        <charset val="204"/>
      </rPr>
      <t>-14 (148), мер., сол., полукр., Оскар, Тверская область</t>
    </r>
  </si>
  <si>
    <r>
      <t xml:space="preserve">ВОЛКОВА </t>
    </r>
    <r>
      <rPr>
        <sz val="9"/>
        <rFont val="Verdana"/>
        <family val="2"/>
        <charset val="204"/>
      </rPr>
      <t>София, 2009</t>
    </r>
  </si>
  <si>
    <t>015309</t>
  </si>
  <si>
    <r>
      <t xml:space="preserve">МАЛЬЦЕВ </t>
    </r>
    <r>
      <rPr>
        <sz val="9"/>
        <rFont val="Verdana"/>
        <family val="2"/>
        <charset val="204"/>
      </rPr>
      <t>Антон, 2005</t>
    </r>
  </si>
  <si>
    <t>030207</t>
  </si>
  <si>
    <r>
      <t xml:space="preserve">БОНДАРЕНКО </t>
    </r>
    <r>
      <rPr>
        <sz val="9"/>
        <rFont val="Verdana"/>
        <family val="2"/>
        <charset val="204"/>
      </rPr>
      <t>Валерия, 2007</t>
    </r>
  </si>
  <si>
    <r>
      <t xml:space="preserve">АНДРЕЕВА </t>
    </r>
    <r>
      <rPr>
        <sz val="9"/>
        <rFont val="Verdana"/>
        <family val="2"/>
        <charset val="204"/>
      </rPr>
      <t xml:space="preserve"> Маргарита</t>
    </r>
  </si>
  <si>
    <r>
      <t>ЛИДЕР</t>
    </r>
    <r>
      <rPr>
        <sz val="9"/>
        <rFont val="Verdana"/>
        <family val="2"/>
        <charset val="204"/>
      </rPr>
      <t>-14 (148), мер., сол., полукр., Оскар, Тверская область</t>
    </r>
  </si>
  <si>
    <t>КОМАНДНЫЙ ПРИЗ. Дети (FEI 2020)/ Открытый класс</t>
  </si>
  <si>
    <t xml:space="preserve">TEST SPECIAL C 2008  </t>
  </si>
  <si>
    <t>Судья-стюард</t>
  </si>
  <si>
    <t>Киреева Н.В.</t>
  </si>
  <si>
    <t>Блюменталь Н. - ССВК - Санкт-Петербург</t>
  </si>
  <si>
    <t>Ганюшкина Л. - СС2К - Санкт-Петербург</t>
  </si>
  <si>
    <r>
      <t xml:space="preserve">СХЕМА ЕЗДЫ ДЛЯ ЛОШАДЕЙ 4 ЛЕТ ПО ВЫЕЗДКЕ
</t>
    </r>
    <r>
      <rPr>
        <sz val="10"/>
        <rFont val="Verdana"/>
        <family val="2"/>
        <charset val="204"/>
      </rPr>
      <t>мужчины и женщины</t>
    </r>
  </si>
  <si>
    <r>
      <t xml:space="preserve">СХЕМА ЕЗДЫ ДЛЯ ЛОШАДЕЙ 5 ЛЕТ ПО ВЫЕЗДКЕ
</t>
    </r>
    <r>
      <rPr>
        <sz val="10"/>
        <rFont val="Verdana"/>
        <family val="2"/>
        <charset val="204"/>
      </rPr>
      <t>мужчины и женщины</t>
    </r>
  </si>
  <si>
    <t>Мирецкая И. - ССВК - Санкт-Петербург</t>
  </si>
  <si>
    <r>
      <t xml:space="preserve">Судьи: </t>
    </r>
    <r>
      <rPr>
        <sz val="10"/>
        <rFont val="Verdana"/>
        <family val="2"/>
        <charset val="204"/>
      </rPr>
      <t xml:space="preserve">Н - Ганюшкина Л. - 2К - Санкт-Петербург, </t>
    </r>
    <r>
      <rPr>
        <b/>
        <sz val="10"/>
        <rFont val="Verdana"/>
        <family val="2"/>
        <charset val="204"/>
      </rPr>
      <t xml:space="preserve">С - Волкова Ж. - 2К - Новгородская обл., </t>
    </r>
    <r>
      <rPr>
        <sz val="10"/>
        <rFont val="Verdana"/>
        <family val="2"/>
        <charset val="204"/>
      </rPr>
      <t>М - Мирецкая И. - ВК - Санкт-Петербург</t>
    </r>
  </si>
  <si>
    <r>
      <t xml:space="preserve">Судьи: С - Мирецкая И.- ВК - Санкт-Петербург, </t>
    </r>
    <r>
      <rPr>
        <sz val="10"/>
        <rFont val="Verdana"/>
        <family val="2"/>
        <charset val="204"/>
      </rPr>
      <t>Н - Ганюшкина Л.- 2К - Санкт-Петербург, Волкова Ж. - 2К - Новгородская обл.</t>
    </r>
  </si>
  <si>
    <t>Аббакумов П.К.</t>
  </si>
  <si>
    <t>б/к</t>
  </si>
  <si>
    <r>
      <t xml:space="preserve">Судьи: </t>
    </r>
    <r>
      <rPr>
        <sz val="10"/>
        <rFont val="Verdana"/>
        <family val="2"/>
        <charset val="204"/>
      </rPr>
      <t xml:space="preserve">Н - Мирецкая И. - ВК - Санкт-Петербург, </t>
    </r>
    <r>
      <rPr>
        <b/>
        <sz val="10"/>
        <rFont val="Verdana"/>
        <family val="2"/>
        <charset val="204"/>
      </rPr>
      <t xml:space="preserve">С - Ганюшкина Л. - 2К - Санкт-Петербург, </t>
    </r>
    <r>
      <rPr>
        <sz val="10"/>
        <rFont val="Verdana"/>
        <family val="2"/>
        <charset val="204"/>
      </rPr>
      <t>М - Волкова Ж. - 2К - Новгородская обл.</t>
    </r>
  </si>
  <si>
    <r>
      <t xml:space="preserve">АНДРЕЕВА </t>
    </r>
    <r>
      <rPr>
        <sz val="8"/>
        <rFont val="Verdana"/>
        <family val="2"/>
        <charset val="204"/>
      </rPr>
      <t xml:space="preserve"> Маргарита</t>
    </r>
  </si>
  <si>
    <r>
      <t>АВАТ WD</t>
    </r>
    <r>
      <rPr>
        <sz val="8"/>
        <rFont val="Verdana"/>
        <family val="2"/>
        <charset val="204"/>
      </rPr>
      <t xml:space="preserve">-15, жер., вор, ганн., Агро,  ЧКЗ Веедерн, Россия
</t>
    </r>
  </si>
  <si>
    <r>
      <t>БРЕНД-</t>
    </r>
    <r>
      <rPr>
        <sz val="8"/>
        <rFont val="Verdana"/>
        <family val="2"/>
        <charset val="204"/>
      </rPr>
      <t>14, мер., рыж., буд., Бобслей 2, КЗ "АФ Целина", Россия</t>
    </r>
  </si>
  <si>
    <r>
      <t xml:space="preserve">БАСОВА </t>
    </r>
    <r>
      <rPr>
        <sz val="8"/>
        <rFont val="Verdana"/>
        <family val="2"/>
        <charset val="204"/>
      </rPr>
      <t>Анна</t>
    </r>
  </si>
  <si>
    <r>
      <t>ПОДВИГ</t>
    </r>
    <r>
      <rPr>
        <sz val="8"/>
        <rFont val="Verdana"/>
        <family val="2"/>
        <charset val="204"/>
      </rPr>
      <t>-10, мер., вор., полукр., Дюйм, Беларусь</t>
    </r>
  </si>
  <si>
    <r>
      <t xml:space="preserve">БАТУЕВА </t>
    </r>
    <r>
      <rPr>
        <sz val="8"/>
        <rFont val="Verdana"/>
        <family val="2"/>
        <charset val="204"/>
      </rPr>
      <t>Елена</t>
    </r>
  </si>
  <si>
    <r>
      <t>ВАКАНДА</t>
    </r>
    <r>
      <rPr>
        <sz val="8"/>
        <rFont val="Verdana"/>
        <family val="2"/>
        <charset val="204"/>
      </rPr>
      <t>-18, коб., рыж., ганн., Веймар, Россия</t>
    </r>
  </si>
  <si>
    <r>
      <t xml:space="preserve">БОНДАРЕНКО </t>
    </r>
    <r>
      <rPr>
        <sz val="8"/>
        <rFont val="Verdana"/>
        <family val="2"/>
        <charset val="204"/>
      </rPr>
      <t>Валерия, 2007</t>
    </r>
  </si>
  <si>
    <r>
      <t>СЕНТ-ЭКЗЮПЕРИ-</t>
    </r>
    <r>
      <rPr>
        <sz val="8"/>
        <rFont val="Verdana"/>
        <family val="2"/>
        <charset val="204"/>
      </rPr>
      <t>11, жер., вор., трак., Эль-Ферроль 10, Санкт-Петербург, Россия</t>
    </r>
  </si>
  <si>
    <r>
      <t>ИРИСКА</t>
    </r>
    <r>
      <rPr>
        <sz val="8"/>
        <rFont val="Verdana"/>
        <family val="2"/>
        <charset val="204"/>
      </rPr>
      <t>-09, коб., св-зол-рыж., буд., Избранник 24, к/з им. С.М. Буденного</t>
    </r>
  </si>
  <si>
    <r>
      <t>БОНДАРЕНКО</t>
    </r>
    <r>
      <rPr>
        <sz val="8"/>
        <rFont val="Verdana"/>
        <family val="2"/>
        <charset val="204"/>
      </rPr>
      <t xml:space="preserve"> Екатерина</t>
    </r>
  </si>
  <si>
    <r>
      <t>АЙСБЕРГ-</t>
    </r>
    <r>
      <rPr>
        <sz val="8"/>
        <rFont val="Verdana"/>
        <family val="2"/>
        <charset val="204"/>
      </rPr>
      <t>10, мер., сер., полукр., неизв., Россия</t>
    </r>
  </si>
  <si>
    <r>
      <t>ВОЛЬФРАМ</t>
    </r>
    <r>
      <rPr>
        <sz val="8"/>
        <rFont val="Verdana"/>
        <family val="2"/>
        <charset val="204"/>
      </rPr>
      <t>-14, мер., сер., полукр., Фаер, Россия</t>
    </r>
  </si>
  <si>
    <r>
      <t xml:space="preserve">ВАСИЛЬЕВА </t>
    </r>
    <r>
      <rPr>
        <sz val="8"/>
        <rFont val="Verdana"/>
        <family val="2"/>
        <charset val="204"/>
      </rPr>
      <t>Дарина, 2007</t>
    </r>
  </si>
  <si>
    <r>
      <t>ГЕОГРАФИЯ</t>
    </r>
    <r>
      <rPr>
        <sz val="8"/>
        <rFont val="Verdana"/>
        <family val="2"/>
        <charset val="204"/>
      </rPr>
      <t>-08, коб., бур., трак., Фэбо, Беларусь</t>
    </r>
  </si>
  <si>
    <r>
      <t xml:space="preserve">ВЛАДИМИРОВА </t>
    </r>
    <r>
      <rPr>
        <sz val="8"/>
        <rFont val="Verdana"/>
        <family val="2"/>
        <charset val="204"/>
      </rPr>
      <t>Дарья, 2000</t>
    </r>
  </si>
  <si>
    <r>
      <t xml:space="preserve">ВОЛКОВА </t>
    </r>
    <r>
      <rPr>
        <sz val="8"/>
        <rFont val="Verdana"/>
        <family val="2"/>
        <charset val="204"/>
      </rPr>
      <t>София, 2009</t>
    </r>
  </si>
  <si>
    <r>
      <t>ЛИДЕР</t>
    </r>
    <r>
      <rPr>
        <sz val="8"/>
        <color theme="1"/>
        <rFont val="Verdana"/>
        <family val="2"/>
        <charset val="204"/>
      </rPr>
      <t>-14 (148), мер., сол., полукр., Оскар, Тверская область</t>
    </r>
  </si>
  <si>
    <r>
      <t>ДАРИЭЛЬ</t>
    </r>
    <r>
      <rPr>
        <sz val="8"/>
        <rFont val="Verdana"/>
        <family val="2"/>
        <charset val="204"/>
      </rPr>
      <t>-08 (142), коб., вор. класс пони, Дамаск, Краснодарский край</t>
    </r>
  </si>
  <si>
    <r>
      <t xml:space="preserve">ВЫСОКОВСКИХ </t>
    </r>
    <r>
      <rPr>
        <sz val="8"/>
        <rFont val="Verdana"/>
        <family val="2"/>
        <charset val="204"/>
      </rPr>
      <t>Кристина, 2006</t>
    </r>
  </si>
  <si>
    <r>
      <t>БОНИ ЭМ</t>
    </r>
    <r>
      <rPr>
        <sz val="8"/>
        <rFont val="Verdana"/>
        <family val="2"/>
        <charset val="204"/>
      </rPr>
      <t>-05, мер., т.гнед., полукр., Эквадор, Россия</t>
    </r>
  </si>
  <si>
    <r>
      <t xml:space="preserve">ГАВРИЛОВА </t>
    </r>
    <r>
      <rPr>
        <sz val="8"/>
        <rFont val="Verdana"/>
        <family val="2"/>
        <charset val="204"/>
      </rPr>
      <t>Дарья, 2000</t>
    </r>
  </si>
  <si>
    <r>
      <t>ГЁТЕБОРГ М</t>
    </r>
    <r>
      <rPr>
        <sz val="8"/>
        <rFont val="Verdana"/>
        <family val="2"/>
        <charset val="204"/>
      </rPr>
      <t>-13,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рыж., трак., Брест, КФХ Маланичевых</t>
    </r>
  </si>
  <si>
    <r>
      <t xml:space="preserve">ГАГАРИНА </t>
    </r>
    <r>
      <rPr>
        <sz val="8"/>
        <rFont val="Verdana"/>
        <family val="2"/>
        <charset val="204"/>
      </rPr>
      <t>Оксана</t>
    </r>
  </si>
  <si>
    <r>
      <t xml:space="preserve">ГИЛЕВА </t>
    </r>
    <r>
      <rPr>
        <sz val="8"/>
        <rFont val="Verdana"/>
        <family val="2"/>
        <charset val="204"/>
      </rPr>
      <t>Дана, 2007</t>
    </r>
  </si>
  <si>
    <r>
      <t>ГУРСКАЯ</t>
    </r>
    <r>
      <rPr>
        <sz val="8"/>
        <rFont val="Verdana"/>
        <family val="2"/>
        <charset val="204"/>
      </rPr>
      <t xml:space="preserve"> Марина, 2008</t>
    </r>
  </si>
  <si>
    <r>
      <t>ПАНТА БЕЙ</t>
    </r>
    <r>
      <rPr>
        <sz val="8"/>
        <rFont val="Verdana"/>
        <family val="2"/>
        <charset val="204"/>
      </rPr>
      <t>-13, коб.,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т.гнед., трак., Бродвей, Россия</t>
    </r>
  </si>
  <si>
    <r>
      <rPr>
        <b/>
        <sz val="8"/>
        <rFont val="Verdana"/>
        <family val="2"/>
        <charset val="204"/>
      </rPr>
      <t xml:space="preserve">ЕГОРОВА </t>
    </r>
    <r>
      <rPr>
        <sz val="8"/>
        <rFont val="Verdana"/>
        <family val="2"/>
        <charset val="204"/>
      </rPr>
      <t>Кристина, 2012</t>
    </r>
  </si>
  <si>
    <r>
      <t>ЗАВЕТНАЯ</t>
    </r>
    <r>
      <rPr>
        <sz val="8"/>
        <rFont val="Verdana"/>
        <family val="2"/>
        <charset val="204"/>
      </rPr>
      <t>-08 (147), коб., т.-гн., полукр., Варвар, Россия</t>
    </r>
  </si>
  <si>
    <r>
      <t xml:space="preserve">ЕГОРОВА </t>
    </r>
    <r>
      <rPr>
        <sz val="8"/>
        <rFont val="Verdana"/>
        <family val="2"/>
        <charset val="204"/>
      </rPr>
      <t>Марина</t>
    </r>
  </si>
  <si>
    <r>
      <t>ЛИДЕР</t>
    </r>
    <r>
      <rPr>
        <sz val="8"/>
        <rFont val="Verdana"/>
        <family val="2"/>
        <charset val="204"/>
      </rPr>
      <t>-14 (148), мер., сол., полукр., Оскар, Тверская область</t>
    </r>
  </si>
  <si>
    <r>
      <t xml:space="preserve">ЖАШКЕВИЧ </t>
    </r>
    <r>
      <rPr>
        <sz val="8"/>
        <rFont val="Verdana"/>
        <family val="2"/>
        <charset val="204"/>
      </rPr>
      <t>Анна, 2007</t>
    </r>
  </si>
  <si>
    <r>
      <rPr>
        <b/>
        <sz val="8"/>
        <rFont val="Verdana"/>
        <family val="2"/>
        <charset val="204"/>
      </rPr>
      <t xml:space="preserve">ИВАНОВА </t>
    </r>
    <r>
      <rPr>
        <sz val="8"/>
        <rFont val="Verdana"/>
        <family val="2"/>
        <charset val="204"/>
      </rPr>
      <t>Ирина, 2011</t>
    </r>
  </si>
  <si>
    <r>
      <t>ЛЫСАК</t>
    </r>
    <r>
      <rPr>
        <sz val="8"/>
        <rFont val="Verdana"/>
        <family val="2"/>
        <charset val="204"/>
      </rPr>
      <t xml:space="preserve"> Кристина, 2001</t>
    </r>
  </si>
  <si>
    <r>
      <t>ДОМИНО</t>
    </r>
    <r>
      <rPr>
        <sz val="8"/>
        <rFont val="Verdana"/>
        <family val="2"/>
        <charset val="204"/>
      </rPr>
      <t xml:space="preserve">-07, мер., т.гнед., полукр., Даллас, Россия </t>
    </r>
  </si>
  <si>
    <r>
      <t xml:space="preserve">МАЛЬЦЕВ </t>
    </r>
    <r>
      <rPr>
        <sz val="8"/>
        <rFont val="Verdana"/>
        <family val="2"/>
        <charset val="204"/>
      </rPr>
      <t>Антон, 2005</t>
    </r>
  </si>
  <si>
    <r>
      <t xml:space="preserve">МОРКОВКИН </t>
    </r>
    <r>
      <rPr>
        <sz val="8"/>
        <rFont val="Verdana"/>
        <family val="2"/>
        <charset val="204"/>
      </rPr>
      <t>Гавриил</t>
    </r>
  </si>
  <si>
    <r>
      <t>БУЦЕФАЛ</t>
    </r>
    <r>
      <rPr>
        <sz val="8"/>
        <rFont val="Verdana"/>
        <family val="2"/>
        <charset val="204"/>
      </rPr>
      <t>-15, жер., т.гнед., полукр., неизв., Россия</t>
    </r>
  </si>
  <si>
    <r>
      <t xml:space="preserve">ПШАТОВА </t>
    </r>
    <r>
      <rPr>
        <sz val="8"/>
        <rFont val="Verdana"/>
        <family val="2"/>
        <charset val="204"/>
      </rPr>
      <t>Екатерина, 2007</t>
    </r>
  </si>
  <si>
    <r>
      <t>АКРОН</t>
    </r>
    <r>
      <rPr>
        <sz val="8"/>
        <rFont val="Verdana"/>
        <family val="2"/>
        <charset val="204"/>
      </rPr>
      <t>-06,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жер., гнед., трак., Крах, учхоз СПб ГАУ, Россия</t>
    </r>
  </si>
  <si>
    <r>
      <t xml:space="preserve">СЕМЕНОВА </t>
    </r>
    <r>
      <rPr>
        <sz val="8"/>
        <rFont val="Verdana"/>
        <family val="2"/>
        <charset val="204"/>
      </rPr>
      <t>Ирина</t>
    </r>
  </si>
  <si>
    <r>
      <t>СОКАРТА ДЭ ВАЛЕНТЕ</t>
    </r>
    <r>
      <rPr>
        <sz val="8"/>
        <rFont val="Verdana"/>
        <family val="2"/>
        <charset val="204"/>
      </rPr>
      <t>-17, мер., т.гнед., трак., Кирас D17, Курский КЗ</t>
    </r>
  </si>
  <si>
    <r>
      <t xml:space="preserve">СОЛОВЬЕВА </t>
    </r>
    <r>
      <rPr>
        <sz val="8"/>
        <rFont val="Verdana"/>
        <family val="2"/>
        <charset val="204"/>
      </rPr>
      <t>Кира, 2005</t>
    </r>
  </si>
  <si>
    <r>
      <t>ПЭР САЛЬДО ФОН ЗЕВС-</t>
    </r>
    <r>
      <rPr>
        <sz val="8"/>
        <rFont val="Verdana"/>
        <family val="2"/>
        <charset val="204"/>
      </rPr>
      <t>09, мер., гнед., трак., Эрл Грей, Россия</t>
    </r>
  </si>
  <si>
    <r>
      <t xml:space="preserve">ФЕДОРОВА </t>
    </r>
    <r>
      <rPr>
        <sz val="8"/>
        <rFont val="Verdana"/>
        <family val="2"/>
        <charset val="204"/>
      </rPr>
      <t>Александра, 2008</t>
    </r>
  </si>
  <si>
    <r>
      <t>РАЙБЕРИ РЕВЕНТОН</t>
    </r>
    <r>
      <rPr>
        <sz val="8"/>
        <rFont val="Verdana"/>
        <family val="2"/>
        <charset val="204"/>
      </rPr>
      <t>-05, мер., гнед., ганн., Руссо, Нидерланды</t>
    </r>
  </si>
  <si>
    <r>
      <t xml:space="preserve">ШАГАЛОВ </t>
    </r>
    <r>
      <rPr>
        <sz val="8"/>
        <rFont val="Verdana"/>
        <family val="2"/>
        <charset val="204"/>
      </rPr>
      <t>Артемий, 2007</t>
    </r>
  </si>
  <si>
    <r>
      <t>АДВЕНЧЕР ТАЙМ</t>
    </r>
    <r>
      <rPr>
        <sz val="8"/>
        <rFont val="Verdana"/>
        <family val="2"/>
        <charset val="204"/>
      </rPr>
      <t>-14, коб., полукр., рыж.-пег., Девис Темптейшн, Россия</t>
    </r>
  </si>
</sst>
</file>

<file path=xl/styles.xml><?xml version="1.0" encoding="utf-8"?>
<styleSheet xmlns="http://schemas.openxmlformats.org/spreadsheetml/2006/main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64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u/>
      <sz val="14"/>
      <name val="Verdana"/>
      <family val="2"/>
      <charset val="204"/>
    </font>
    <font>
      <i/>
      <sz val="10"/>
      <name val="Verdana"/>
      <family val="2"/>
      <charset val="204"/>
    </font>
    <font>
      <sz val="11"/>
      <name val="Verdana"/>
      <family val="2"/>
      <charset val="204"/>
    </font>
    <font>
      <sz val="12"/>
      <name val="Verdana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rgb="FF7030A0"/>
      <name val="Arial"/>
      <family val="2"/>
      <charset val="204"/>
    </font>
    <font>
      <sz val="9"/>
      <color theme="1"/>
      <name val="Verdana"/>
      <family val="2"/>
      <charset val="204"/>
    </font>
    <font>
      <b/>
      <i/>
      <sz val="10"/>
      <name val="Verdana"/>
      <family val="2"/>
      <charset val="204"/>
    </font>
    <font>
      <sz val="10"/>
      <color rgb="FFFF0000"/>
      <name val="Verdana"/>
      <family val="2"/>
      <charset val="204"/>
    </font>
    <font>
      <sz val="10"/>
      <color rgb="FFFF0000"/>
      <name val="Arial"/>
      <family val="2"/>
      <charset val="204"/>
    </font>
    <font>
      <b/>
      <i/>
      <sz val="12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4"/>
      <name val="Verdana"/>
      <family val="2"/>
      <charset val="204"/>
    </font>
    <font>
      <sz val="9"/>
      <color rgb="FF7030A0"/>
      <name val="Arial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0" borderId="0"/>
    <xf numFmtId="0" fontId="6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164" fontId="1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7" fillId="0" borderId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4" fontId="33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7" fillId="0" borderId="0" applyFill="0" applyBorder="0" applyAlignment="0" applyProtection="0"/>
    <xf numFmtId="172" fontId="6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2" fontId="6" fillId="0" borderId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5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7" fillId="0" borderId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2" fontId="34" fillId="0" borderId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4" fontId="1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2" fontId="34" fillId="0" borderId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67" fontId="6" fillId="0" borderId="0" applyFont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171" fontId="6" fillId="0" borderId="0" applyFill="0" applyBorder="0" applyAlignment="0" applyProtection="0"/>
    <xf numFmtId="171" fontId="7" fillId="0" borderId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40" borderId="7" applyNumberFormat="0" applyAlignment="0" applyProtection="0"/>
    <xf numFmtId="0" fontId="13" fillId="41" borderId="7" applyNumberFormat="0" applyAlignment="0" applyProtection="0"/>
    <xf numFmtId="0" fontId="13" fillId="41" borderId="7" applyNumberFormat="0" applyAlignment="0" applyProtection="0"/>
    <xf numFmtId="0" fontId="13" fillId="40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34" fillId="0" borderId="0"/>
    <xf numFmtId="0" fontId="3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6" fillId="0" borderId="0"/>
    <xf numFmtId="0" fontId="3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6" fillId="0" borderId="0"/>
    <xf numFmtId="0" fontId="34" fillId="0" borderId="0"/>
    <xf numFmtId="0" fontId="7" fillId="0" borderId="0"/>
    <xf numFmtId="0" fontId="6" fillId="0" borderId="0"/>
    <xf numFmtId="0" fontId="7" fillId="0" borderId="0"/>
    <xf numFmtId="0" fontId="50" fillId="0" borderId="0"/>
    <xf numFmtId="0" fontId="34" fillId="0" borderId="0"/>
    <xf numFmtId="0" fontId="7" fillId="0" borderId="0"/>
    <xf numFmtId="0" fontId="50" fillId="0" borderId="0"/>
    <xf numFmtId="0" fontId="5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51" fillId="0" borderId="0"/>
    <xf numFmtId="0" fontId="50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34" fillId="0" borderId="0"/>
    <xf numFmtId="0" fontId="8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34" fillId="0" borderId="0"/>
    <xf numFmtId="0" fontId="8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44" borderId="8" applyNumberFormat="0" applyFont="0" applyAlignment="0" applyProtection="0"/>
    <xf numFmtId="0" fontId="1" fillId="45" borderId="8" applyNumberFormat="0" applyAlignment="0" applyProtection="0"/>
    <xf numFmtId="0" fontId="6" fillId="45" borderId="8" applyNumberFormat="0" applyAlignment="0" applyProtection="0"/>
    <xf numFmtId="0" fontId="6" fillId="45" borderId="8" applyNumberFormat="0" applyAlignment="0" applyProtection="0"/>
    <xf numFmtId="0" fontId="6" fillId="44" borderId="8" applyNumberFormat="0" applyFont="0" applyAlignment="0" applyProtection="0"/>
    <xf numFmtId="9" fontId="29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76" fontId="7" fillId="0" borderId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0" fillId="0" borderId="0"/>
  </cellStyleXfs>
  <cellXfs count="282">
    <xf numFmtId="0" fontId="0" fillId="0" borderId="0" xfId="0"/>
    <xf numFmtId="0" fontId="23" fillId="0" borderId="0" xfId="989" applyNumberFormat="1" applyFont="1" applyFill="1" applyBorder="1" applyAlignment="1" applyProtection="1">
      <alignment vertical="center"/>
      <protection locked="0"/>
    </xf>
    <xf numFmtId="49" fontId="23" fillId="0" borderId="0" xfId="989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1002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99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990" applyNumberFormat="1" applyFont="1" applyFill="1" applyBorder="1" applyAlignment="1" applyProtection="1">
      <alignment vertical="center"/>
      <protection locked="0"/>
    </xf>
    <xf numFmtId="0" fontId="41" fillId="0" borderId="0" xfId="991" applyFont="1" applyAlignment="1" applyProtection="1">
      <alignment vertical="center"/>
      <protection locked="0"/>
    </xf>
    <xf numFmtId="0" fontId="6" fillId="0" borderId="0" xfId="1001" applyFont="1" applyAlignment="1" applyProtection="1">
      <alignment vertical="center"/>
      <protection locked="0"/>
    </xf>
    <xf numFmtId="0" fontId="42" fillId="0" borderId="0" xfId="1001" applyFont="1" applyAlignment="1" applyProtection="1">
      <alignment vertical="center"/>
      <protection locked="0"/>
    </xf>
    <xf numFmtId="0" fontId="43" fillId="0" borderId="0" xfId="1001" applyFont="1" applyAlignment="1" applyProtection="1">
      <alignment vertical="center"/>
      <protection locked="0"/>
    </xf>
    <xf numFmtId="0" fontId="25" fillId="0" borderId="0" xfId="1001" applyFont="1" applyProtection="1">
      <protection locked="0"/>
    </xf>
    <xf numFmtId="0" fontId="25" fillId="0" borderId="0" xfId="1001" applyFont="1" applyAlignment="1" applyProtection="1">
      <alignment wrapText="1"/>
      <protection locked="0"/>
    </xf>
    <xf numFmtId="0" fontId="25" fillId="0" borderId="0" xfId="1001" applyFont="1" applyAlignment="1" applyProtection="1">
      <alignment shrinkToFit="1"/>
      <protection locked="0"/>
    </xf>
    <xf numFmtId="1" fontId="38" fillId="0" borderId="0" xfId="1001" applyNumberFormat="1" applyFont="1" applyProtection="1">
      <protection locked="0"/>
    </xf>
    <xf numFmtId="169" fontId="25" fillId="0" borderId="0" xfId="1001" applyNumberFormat="1" applyFont="1" applyProtection="1">
      <protection locked="0"/>
    </xf>
    <xf numFmtId="0" fontId="38" fillId="0" borderId="0" xfId="1001" applyFont="1" applyProtection="1">
      <protection locked="0"/>
    </xf>
    <xf numFmtId="169" fontId="38" fillId="0" borderId="0" xfId="1001" applyNumberFormat="1" applyFont="1" applyProtection="1">
      <protection locked="0"/>
    </xf>
    <xf numFmtId="0" fontId="25" fillId="0" borderId="0" xfId="1001" applyFont="1" applyBorder="1" applyAlignment="1" applyProtection="1">
      <alignment horizontal="right" vertical="center"/>
      <protection locked="0"/>
    </xf>
    <xf numFmtId="0" fontId="43" fillId="0" borderId="0" xfId="991" applyFont="1" applyAlignment="1" applyProtection="1">
      <alignment vertical="center"/>
      <protection locked="0"/>
    </xf>
    <xf numFmtId="1" fontId="28" fillId="46" borderId="10" xfId="993" applyNumberFormat="1" applyFont="1" applyFill="1" applyBorder="1" applyAlignment="1" applyProtection="1">
      <alignment horizontal="center" vertical="center" textRotation="90" wrapText="1"/>
      <protection locked="0"/>
    </xf>
    <xf numFmtId="169" fontId="28" fillId="46" borderId="10" xfId="993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993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01" applyFont="1" applyFill="1" applyBorder="1" applyAlignment="1" applyProtection="1">
      <alignment horizontal="center" vertical="center"/>
      <protection locked="0"/>
    </xf>
    <xf numFmtId="0" fontId="30" fillId="0" borderId="0" xfId="991" applyFont="1" applyAlignment="1" applyProtection="1">
      <alignment vertical="center"/>
      <protection locked="0"/>
    </xf>
    <xf numFmtId="0" fontId="23" fillId="0" borderId="0" xfId="993" applyFont="1" applyBorder="1" applyAlignment="1" applyProtection="1">
      <alignment horizontal="center" vertical="center" wrapText="1"/>
      <protection locked="0"/>
    </xf>
    <xf numFmtId="0" fontId="23" fillId="0" borderId="0" xfId="1001" applyFont="1" applyFill="1" applyBorder="1" applyAlignment="1" applyProtection="1">
      <alignment horizontal="center" vertical="center"/>
      <protection locked="0"/>
    </xf>
    <xf numFmtId="0" fontId="28" fillId="46" borderId="0" xfId="0" applyNumberFormat="1" applyFont="1" applyFill="1" applyBorder="1" applyAlignment="1">
      <alignment horizontal="center" vertical="center" wrapText="1"/>
    </xf>
    <xf numFmtId="170" fontId="28" fillId="0" borderId="0" xfId="991" applyNumberFormat="1" applyFont="1" applyBorder="1" applyAlignment="1" applyProtection="1">
      <alignment horizontal="center" vertical="center" wrapText="1"/>
      <protection locked="0"/>
    </xf>
    <xf numFmtId="169" fontId="40" fillId="0" borderId="0" xfId="991" applyNumberFormat="1" applyFont="1" applyBorder="1" applyAlignment="1" applyProtection="1">
      <alignment horizontal="center" vertical="center" wrapText="1"/>
      <protection locked="0"/>
    </xf>
    <xf numFmtId="0" fontId="25" fillId="0" borderId="0" xfId="991" applyFont="1" applyBorder="1" applyAlignment="1" applyProtection="1">
      <alignment horizontal="center" vertical="center" wrapText="1"/>
      <protection locked="0"/>
    </xf>
    <xf numFmtId="1" fontId="28" fillId="0" borderId="0" xfId="991" applyNumberFormat="1" applyFont="1" applyBorder="1" applyAlignment="1" applyProtection="1">
      <alignment horizontal="center" vertical="center" wrapText="1"/>
      <protection locked="0"/>
    </xf>
    <xf numFmtId="0" fontId="26" fillId="0" borderId="0" xfId="991" applyFont="1" applyBorder="1" applyAlignment="1" applyProtection="1">
      <alignment horizontal="center" vertical="center" wrapText="1"/>
      <protection locked="0"/>
    </xf>
    <xf numFmtId="0" fontId="23" fillId="0" borderId="0" xfId="991" applyFont="1" applyAlignment="1" applyProtection="1">
      <alignment vertical="center"/>
      <protection locked="0"/>
    </xf>
    <xf numFmtId="0" fontId="6" fillId="0" borderId="0" xfId="991" applyNumberFormat="1" applyFont="1" applyFill="1" applyBorder="1" applyAlignment="1" applyProtection="1">
      <alignment horizontal="center" vertical="center"/>
      <protection locked="0"/>
    </xf>
    <xf numFmtId="0" fontId="23" fillId="0" borderId="0" xfId="991" applyNumberFormat="1" applyFont="1" applyFill="1" applyBorder="1" applyAlignment="1" applyProtection="1">
      <alignment vertical="center"/>
      <protection locked="0"/>
    </xf>
    <xf numFmtId="1" fontId="23" fillId="0" borderId="0" xfId="991" applyNumberFormat="1" applyFont="1" applyAlignment="1" applyProtection="1">
      <alignment vertical="center"/>
      <protection locked="0"/>
    </xf>
    <xf numFmtId="169" fontId="23" fillId="0" borderId="0" xfId="991" applyNumberFormat="1" applyFont="1" applyAlignment="1" applyProtection="1">
      <alignment vertical="center"/>
      <protection locked="0"/>
    </xf>
    <xf numFmtId="0" fontId="6" fillId="0" borderId="0" xfId="991" applyNumberFormat="1" applyFont="1" applyFill="1" applyBorder="1" applyAlignment="1" applyProtection="1">
      <alignment vertical="center"/>
      <protection locked="0"/>
    </xf>
    <xf numFmtId="1" fontId="41" fillId="0" borderId="0" xfId="991" applyNumberFormat="1" applyFont="1" applyAlignment="1" applyProtection="1">
      <alignment vertical="center"/>
      <protection locked="0"/>
    </xf>
    <xf numFmtId="169" fontId="41" fillId="0" borderId="0" xfId="991" applyNumberFormat="1" applyFont="1" applyAlignment="1" applyProtection="1">
      <alignment vertical="center"/>
      <protection locked="0"/>
    </xf>
    <xf numFmtId="0" fontId="26" fillId="0" borderId="0" xfId="995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475" applyNumberFormat="1" applyFont="1" applyFill="1" applyBorder="1" applyAlignment="1" applyProtection="1">
      <alignment horizontal="center" vertical="center"/>
      <protection locked="0"/>
    </xf>
    <xf numFmtId="0" fontId="6" fillId="0" borderId="0" xfId="992" applyFont="1" applyAlignment="1" applyProtection="1">
      <alignment vertical="center"/>
      <protection locked="0"/>
    </xf>
    <xf numFmtId="169" fontId="6" fillId="0" borderId="0" xfId="992" applyNumberFormat="1" applyFont="1" applyAlignment="1" applyProtection="1">
      <alignment vertical="center"/>
      <protection locked="0"/>
    </xf>
    <xf numFmtId="1" fontId="6" fillId="0" borderId="0" xfId="992" applyNumberFormat="1" applyFont="1" applyAlignment="1" applyProtection="1">
      <alignment vertical="center"/>
      <protection locked="0"/>
    </xf>
    <xf numFmtId="0" fontId="6" fillId="0" borderId="0" xfId="996" applyFill="1" applyAlignment="1" applyProtection="1">
      <alignment vertical="center"/>
      <protection locked="0"/>
    </xf>
    <xf numFmtId="0" fontId="21" fillId="0" borderId="0" xfId="996" applyFont="1" applyFill="1" applyAlignment="1" applyProtection="1">
      <alignment vertical="center"/>
      <protection locked="0"/>
    </xf>
    <xf numFmtId="0" fontId="6" fillId="0" borderId="0" xfId="996" applyFont="1" applyFill="1" applyAlignment="1" applyProtection="1">
      <alignment horizontal="center" vertical="center"/>
      <protection locked="0"/>
    </xf>
    <xf numFmtId="0" fontId="30" fillId="0" borderId="0" xfId="996" applyFont="1" applyFill="1" applyAlignment="1" applyProtection="1">
      <alignment horizontal="center" vertical="center"/>
      <protection locked="0"/>
    </xf>
    <xf numFmtId="0" fontId="6" fillId="0" borderId="0" xfId="996" applyFill="1" applyAlignment="1" applyProtection="1">
      <alignment horizontal="center" vertical="center" wrapText="1"/>
      <protection locked="0"/>
    </xf>
    <xf numFmtId="0" fontId="22" fillId="0" borderId="0" xfId="1004" applyFont="1" applyFill="1" applyAlignment="1">
      <alignment vertical="center" wrapText="1"/>
    </xf>
    <xf numFmtId="0" fontId="6" fillId="0" borderId="0" xfId="692"/>
    <xf numFmtId="0" fontId="44" fillId="0" borderId="0" xfId="989" applyNumberFormat="1" applyFont="1" applyFill="1" applyBorder="1" applyAlignment="1" applyProtection="1">
      <alignment vertical="center"/>
      <protection locked="0"/>
    </xf>
    <xf numFmtId="0" fontId="35" fillId="0" borderId="0" xfId="991" applyFont="1" applyAlignment="1" applyProtection="1">
      <alignment horizontal="center"/>
      <protection locked="0"/>
    </xf>
    <xf numFmtId="0" fontId="44" fillId="0" borderId="10" xfId="989" applyNumberFormat="1" applyFont="1" applyFill="1" applyBorder="1" applyAlignment="1" applyProtection="1">
      <alignment vertical="center"/>
      <protection locked="0"/>
    </xf>
    <xf numFmtId="0" fontId="23" fillId="0" borderId="10" xfId="989" applyNumberFormat="1" applyFont="1" applyFill="1" applyBorder="1" applyAlignment="1" applyProtection="1">
      <alignment vertical="center"/>
      <protection locked="0"/>
    </xf>
    <xf numFmtId="0" fontId="25" fillId="46" borderId="10" xfId="1001" applyFont="1" applyFill="1" applyBorder="1" applyAlignment="1" applyProtection="1">
      <alignment horizontal="center" vertical="center" wrapText="1"/>
      <protection locked="0"/>
    </xf>
    <xf numFmtId="0" fontId="43" fillId="0" borderId="0" xfId="996" applyFont="1" applyFill="1" applyAlignment="1" applyProtection="1">
      <alignment vertical="center"/>
      <protection locked="0"/>
    </xf>
    <xf numFmtId="0" fontId="25" fillId="0" borderId="0" xfId="996" applyFont="1" applyFill="1" applyProtection="1">
      <protection locked="0"/>
    </xf>
    <xf numFmtId="0" fontId="25" fillId="0" borderId="0" xfId="996" applyFont="1" applyFill="1" applyAlignment="1" applyProtection="1">
      <alignment wrapText="1"/>
      <protection locked="0"/>
    </xf>
    <xf numFmtId="0" fontId="25" fillId="0" borderId="0" xfId="996" applyFont="1" applyFill="1" applyAlignment="1" applyProtection="1">
      <alignment shrinkToFit="1"/>
      <protection locked="0"/>
    </xf>
    <xf numFmtId="0" fontId="25" fillId="0" borderId="0" xfId="996" applyFont="1" applyFill="1" applyAlignment="1" applyProtection="1">
      <alignment horizontal="left"/>
      <protection locked="0"/>
    </xf>
    <xf numFmtId="0" fontId="38" fillId="0" borderId="0" xfId="996" applyFont="1" applyFill="1" applyProtection="1">
      <protection locked="0"/>
    </xf>
    <xf numFmtId="0" fontId="26" fillId="0" borderId="10" xfId="996" applyFont="1" applyFill="1" applyBorder="1" applyAlignment="1" applyProtection="1">
      <alignment horizontal="center" vertical="center" textRotation="90" wrapText="1"/>
      <protection locked="0"/>
    </xf>
    <xf numFmtId="0" fontId="26" fillId="0" borderId="10" xfId="996" applyFont="1" applyFill="1" applyBorder="1" applyAlignment="1" applyProtection="1">
      <alignment horizontal="center" vertical="center" wrapText="1"/>
      <protection locked="0"/>
    </xf>
    <xf numFmtId="0" fontId="35" fillId="0" borderId="0" xfId="996" applyFont="1" applyFill="1" applyAlignment="1" applyProtection="1">
      <alignment vertical="center" wrapText="1"/>
      <protection locked="0"/>
    </xf>
    <xf numFmtId="0" fontId="21" fillId="46" borderId="0" xfId="996" applyFont="1" applyFill="1" applyAlignment="1" applyProtection="1">
      <alignment vertical="center"/>
      <protection locked="0"/>
    </xf>
    <xf numFmtId="0" fontId="39" fillId="0" borderId="0" xfId="999" applyFont="1" applyAlignment="1" applyProtection="1">
      <alignment horizontal="right" vertical="center"/>
      <protection locked="0"/>
    </xf>
    <xf numFmtId="0" fontId="6" fillId="0" borderId="10" xfId="1000" applyFont="1" applyFill="1" applyBorder="1" applyAlignment="1" applyProtection="1">
      <alignment horizontal="center" vertical="center"/>
      <protection locked="0"/>
    </xf>
    <xf numFmtId="0" fontId="23" fillId="0" borderId="10" xfId="692" applyFont="1" applyBorder="1"/>
    <xf numFmtId="0" fontId="23" fillId="0" borderId="10" xfId="989" applyNumberFormat="1" applyFont="1" applyFill="1" applyBorder="1" applyAlignment="1" applyProtection="1">
      <alignment vertical="center" wrapText="1"/>
      <protection locked="0"/>
    </xf>
    <xf numFmtId="0" fontId="30" fillId="0" borderId="0" xfId="996" applyFont="1" applyFill="1" applyAlignment="1" applyProtection="1">
      <alignment vertical="center"/>
      <protection locked="0"/>
    </xf>
    <xf numFmtId="49" fontId="25" fillId="0" borderId="10" xfId="362" applyNumberFormat="1" applyFont="1" applyFill="1" applyBorder="1" applyAlignment="1" applyProtection="1">
      <alignment vertical="center" wrapText="1"/>
      <protection locked="0"/>
    </xf>
    <xf numFmtId="49" fontId="28" fillId="0" borderId="10" xfId="362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98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0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>
      <alignment horizontal="left" vertical="center" wrapText="1"/>
    </xf>
    <xf numFmtId="0" fontId="37" fillId="0" borderId="10" xfId="994" applyFont="1" applyFill="1" applyBorder="1" applyAlignment="1" applyProtection="1">
      <alignment horizontal="center" vertical="center" wrapText="1"/>
      <protection locked="0"/>
    </xf>
    <xf numFmtId="170" fontId="27" fillId="0" borderId="10" xfId="991" applyNumberFormat="1" applyFont="1" applyFill="1" applyBorder="1" applyAlignment="1" applyProtection="1">
      <alignment horizontal="center" vertical="center" wrapText="1"/>
      <protection locked="0"/>
    </xf>
    <xf numFmtId="169" fontId="40" fillId="0" borderId="10" xfId="99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994" applyFont="1" applyFill="1" applyBorder="1" applyAlignment="1" applyProtection="1">
      <alignment horizontal="center" vertical="center" wrapText="1"/>
      <protection locked="0"/>
    </xf>
    <xf numFmtId="0" fontId="25" fillId="0" borderId="10" xfId="991" applyFont="1" applyFill="1" applyBorder="1" applyAlignment="1" applyProtection="1">
      <alignment horizontal="center" vertical="center" wrapText="1"/>
      <protection locked="0"/>
    </xf>
    <xf numFmtId="1" fontId="28" fillId="0" borderId="10" xfId="991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991" applyFont="1" applyFill="1" applyBorder="1" applyAlignment="1" applyProtection="1">
      <alignment horizontal="center" vertical="center" wrapText="1"/>
      <protection locked="0"/>
    </xf>
    <xf numFmtId="0" fontId="30" fillId="0" borderId="0" xfId="991" applyFont="1" applyFill="1" applyAlignment="1" applyProtection="1">
      <alignment vertical="center"/>
      <protection locked="0"/>
    </xf>
    <xf numFmtId="0" fontId="6" fillId="0" borderId="0" xfId="692" applyFont="1"/>
    <xf numFmtId="0" fontId="45" fillId="0" borderId="0" xfId="997" applyFont="1" applyAlignment="1" applyProtection="1">
      <alignment vertical="center"/>
      <protection locked="0"/>
    </xf>
    <xf numFmtId="0" fontId="28" fillId="0" borderId="10" xfId="1003" applyFont="1" applyFill="1" applyBorder="1" applyAlignment="1" applyProtection="1">
      <alignment horizontal="center" vertical="center"/>
      <protection locked="0"/>
    </xf>
    <xf numFmtId="49" fontId="28" fillId="0" borderId="10" xfId="100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991" applyFont="1" applyAlignment="1" applyProtection="1">
      <alignment vertical="center"/>
      <protection locked="0"/>
    </xf>
    <xf numFmtId="0" fontId="6" fillId="0" borderId="0" xfId="996" applyFont="1" applyFill="1" applyBorder="1" applyAlignment="1" applyProtection="1">
      <alignment horizontal="center" vertical="center"/>
      <protection locked="0"/>
    </xf>
    <xf numFmtId="0" fontId="6" fillId="0" borderId="0" xfId="996" applyFill="1" applyBorder="1" applyAlignment="1" applyProtection="1">
      <alignment vertical="center"/>
      <protection locked="0"/>
    </xf>
    <xf numFmtId="0" fontId="30" fillId="0" borderId="0" xfId="996" applyFont="1" applyFill="1" applyBorder="1" applyAlignment="1" applyProtection="1">
      <alignment horizontal="center" vertical="center"/>
      <protection locked="0"/>
    </xf>
    <xf numFmtId="0" fontId="6" fillId="0" borderId="0" xfId="996" applyFill="1" applyBorder="1" applyAlignment="1" applyProtection="1">
      <alignment horizontal="center" vertical="center" wrapText="1"/>
      <protection locked="0"/>
    </xf>
    <xf numFmtId="0" fontId="49" fillId="0" borderId="0" xfId="692" applyFont="1" applyAlignment="1"/>
    <xf numFmtId="0" fontId="55" fillId="0" borderId="0" xfId="997" applyFont="1" applyAlignment="1" applyProtection="1">
      <alignment vertical="center"/>
      <protection locked="0"/>
    </xf>
    <xf numFmtId="0" fontId="49" fillId="0" borderId="0" xfId="692" applyFont="1"/>
    <xf numFmtId="0" fontId="40" fillId="0" borderId="0" xfId="999" applyFont="1" applyAlignment="1" applyProtection="1">
      <alignment horizontal="right" vertical="center"/>
      <protection locked="0"/>
    </xf>
    <xf numFmtId="0" fontId="25" fillId="0" borderId="10" xfId="997" applyFont="1" applyFill="1" applyBorder="1" applyAlignment="1" applyProtection="1">
      <alignment vertical="center" wrapText="1"/>
      <protection locked="0"/>
    </xf>
    <xf numFmtId="0" fontId="57" fillId="0" borderId="0" xfId="991" applyFont="1" applyAlignment="1" applyProtection="1">
      <alignment vertical="center"/>
      <protection locked="0"/>
    </xf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1" fontId="28" fillId="46" borderId="10" xfId="994" applyNumberFormat="1" applyFont="1" applyFill="1" applyBorder="1" applyAlignment="1" applyProtection="1">
      <alignment horizontal="center" vertical="center" textRotation="90" wrapText="1"/>
      <protection locked="0"/>
    </xf>
    <xf numFmtId="169" fontId="28" fillId="46" borderId="10" xfId="994" applyNumberFormat="1" applyFont="1" applyFill="1" applyBorder="1" applyAlignment="1" applyProtection="1">
      <alignment horizontal="center" vertical="center" wrapText="1"/>
      <protection locked="0"/>
    </xf>
    <xf numFmtId="1" fontId="25" fillId="46" borderId="10" xfId="994" applyNumberFormat="1" applyFont="1" applyFill="1" applyBorder="1" applyAlignment="1" applyProtection="1">
      <alignment horizontal="center" vertical="center" textRotation="90" wrapText="1"/>
      <protection locked="0"/>
    </xf>
    <xf numFmtId="0" fontId="24" fillId="0" borderId="10" xfId="994" applyFont="1" applyFill="1" applyBorder="1" applyAlignment="1" applyProtection="1">
      <alignment horizontal="center" vertical="center" wrapText="1"/>
      <protection locked="0"/>
    </xf>
    <xf numFmtId="20" fontId="27" fillId="0" borderId="10" xfId="652" applyNumberFormat="1" applyFont="1" applyFill="1" applyBorder="1" applyAlignment="1">
      <alignment horizontal="center" vertical="center"/>
    </xf>
    <xf numFmtId="170" fontId="27" fillId="0" borderId="10" xfId="992" applyNumberFormat="1" applyFont="1" applyFill="1" applyBorder="1" applyAlignment="1" applyProtection="1">
      <alignment horizontal="center" vertical="center" wrapText="1"/>
      <protection locked="0"/>
    </xf>
    <xf numFmtId="169" fontId="40" fillId="0" borderId="10" xfId="992" applyNumberFormat="1" applyFont="1" applyFill="1" applyBorder="1" applyAlignment="1" applyProtection="1">
      <alignment horizontal="center" vertical="center" wrapText="1"/>
      <protection locked="0"/>
    </xf>
    <xf numFmtId="170" fontId="26" fillId="0" borderId="10" xfId="992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0" xfId="0" applyFont="1" applyFill="1"/>
    <xf numFmtId="0" fontId="6" fillId="47" borderId="0" xfId="0" applyFont="1" applyFill="1"/>
    <xf numFmtId="49" fontId="28" fillId="0" borderId="10" xfId="99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997" applyFont="1" applyFill="1" applyBorder="1" applyAlignment="1" applyProtection="1">
      <alignment horizontal="center" vertical="center" wrapText="1"/>
      <protection locked="0"/>
    </xf>
    <xf numFmtId="0" fontId="25" fillId="0" borderId="10" xfId="997" applyFont="1" applyFill="1" applyBorder="1" applyAlignment="1" applyProtection="1">
      <alignment horizontal="left" vertical="center" wrapText="1"/>
      <protection locked="0"/>
    </xf>
    <xf numFmtId="0" fontId="25" fillId="0" borderId="10" xfId="1000" applyFont="1" applyFill="1" applyBorder="1" applyAlignment="1" applyProtection="1">
      <alignment vertical="center" wrapText="1"/>
      <protection locked="0"/>
    </xf>
    <xf numFmtId="49" fontId="25" fillId="0" borderId="10" xfId="1048" applyNumberFormat="1" applyFont="1" applyFill="1" applyBorder="1" applyAlignment="1" applyProtection="1">
      <alignment horizontal="left" vertical="center" wrapText="1"/>
      <protection locked="0"/>
    </xf>
    <xf numFmtId="0" fontId="30" fillId="47" borderId="0" xfId="991" applyFont="1" applyFill="1" applyAlignment="1" applyProtection="1">
      <alignment vertical="center"/>
      <protection locked="0"/>
    </xf>
    <xf numFmtId="0" fontId="35" fillId="0" borderId="10" xfId="0" applyFont="1" applyFill="1" applyBorder="1" applyAlignment="1">
      <alignment horizontal="center" vertical="center"/>
    </xf>
    <xf numFmtId="0" fontId="25" fillId="0" borderId="10" xfId="1047" applyFont="1" applyFill="1" applyBorder="1" applyAlignment="1" applyProtection="1">
      <alignment horizontal="left" vertical="center" wrapText="1"/>
      <protection locked="0"/>
    </xf>
    <xf numFmtId="0" fontId="23" fillId="0" borderId="0" xfId="996" applyFont="1" applyFill="1" applyAlignment="1" applyProtection="1">
      <alignment horizontal="center" vertical="center" wrapText="1"/>
      <protection locked="0"/>
    </xf>
    <xf numFmtId="0" fontId="25" fillId="46" borderId="10" xfId="1001" applyFont="1" applyFill="1" applyBorder="1" applyAlignment="1" applyProtection="1">
      <alignment horizontal="center" vertical="center" wrapText="1"/>
      <protection locked="0"/>
    </xf>
    <xf numFmtId="0" fontId="35" fillId="0" borderId="0" xfId="991" applyFont="1" applyAlignment="1" applyProtection="1">
      <alignment horizontal="center"/>
      <protection locked="0"/>
    </xf>
    <xf numFmtId="0" fontId="23" fillId="0" borderId="0" xfId="996" applyFont="1" applyFill="1" applyAlignment="1" applyProtection="1">
      <alignment horizontal="center" vertical="center"/>
      <protection locked="0"/>
    </xf>
    <xf numFmtId="0" fontId="23" fillId="0" borderId="0" xfId="996" applyFont="1" applyFill="1" applyAlignment="1" applyProtection="1">
      <alignment vertical="center"/>
      <protection locked="0"/>
    </xf>
    <xf numFmtId="0" fontId="23" fillId="0" borderId="0" xfId="1049" applyFont="1" applyFill="1" applyAlignment="1" applyProtection="1">
      <alignment vertical="center"/>
      <protection locked="0"/>
    </xf>
    <xf numFmtId="0" fontId="23" fillId="0" borderId="0" xfId="996" applyFont="1" applyFill="1" applyAlignment="1" applyProtection="1">
      <alignment horizontal="left" vertical="center"/>
      <protection locked="0"/>
    </xf>
    <xf numFmtId="0" fontId="23" fillId="0" borderId="0" xfId="996" applyFont="1" applyFill="1" applyBorder="1" applyAlignment="1" applyProtection="1">
      <alignment horizontal="center" vertical="center"/>
      <protection locked="0"/>
    </xf>
    <xf numFmtId="0" fontId="23" fillId="0" borderId="0" xfId="996" applyFont="1" applyFill="1" applyBorder="1" applyAlignment="1" applyProtection="1">
      <alignment vertical="center"/>
      <protection locked="0"/>
    </xf>
    <xf numFmtId="0" fontId="25" fillId="0" borderId="10" xfId="1050" applyFont="1" applyFill="1" applyBorder="1" applyAlignment="1" applyProtection="1">
      <alignment horizontal="left" vertical="center" wrapText="1"/>
      <protection locked="0"/>
    </xf>
    <xf numFmtId="49" fontId="28" fillId="0" borderId="10" xfId="105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50" applyFont="1" applyFill="1" applyBorder="1" applyAlignment="1" applyProtection="1">
      <alignment horizontal="center" vertical="center" wrapText="1"/>
      <protection locked="0"/>
    </xf>
    <xf numFmtId="0" fontId="28" fillId="0" borderId="10" xfId="1051" applyFont="1" applyFill="1" applyBorder="1" applyAlignment="1" applyProtection="1">
      <alignment horizontal="center" vertical="center" wrapText="1"/>
      <protection locked="0"/>
    </xf>
    <xf numFmtId="0" fontId="37" fillId="0" borderId="0" xfId="1004" applyFont="1" applyFill="1" applyAlignment="1">
      <alignment vertical="center" wrapText="1"/>
    </xf>
    <xf numFmtId="0" fontId="28" fillId="0" borderId="10" xfId="1048" applyFont="1" applyFill="1" applyBorder="1" applyAlignment="1" applyProtection="1">
      <alignment horizontal="center" vertical="center" wrapText="1"/>
      <protection locked="0"/>
    </xf>
    <xf numFmtId="0" fontId="23" fillId="0" borderId="0" xfId="989" applyNumberFormat="1" applyFont="1" applyFill="1" applyBorder="1" applyAlignment="1" applyProtection="1">
      <alignment vertical="center" wrapText="1"/>
      <protection locked="0"/>
    </xf>
    <xf numFmtId="0" fontId="35" fillId="0" borderId="10" xfId="692" applyFont="1" applyBorder="1"/>
    <xf numFmtId="0" fontId="35" fillId="0" borderId="0" xfId="991" applyFont="1" applyAlignment="1" applyProtection="1">
      <alignment horizontal="center"/>
      <protection locked="0"/>
    </xf>
    <xf numFmtId="0" fontId="0" fillId="0" borderId="0" xfId="0"/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0" fontId="25" fillId="0" borderId="10" xfId="1050" applyFont="1" applyFill="1" applyBorder="1" applyAlignment="1" applyProtection="1">
      <alignment vertical="center" wrapText="1"/>
      <protection locked="0"/>
    </xf>
    <xf numFmtId="0" fontId="35" fillId="0" borderId="0" xfId="991" applyFont="1" applyAlignment="1" applyProtection="1">
      <alignment horizontal="center"/>
      <protection locked="0"/>
    </xf>
    <xf numFmtId="0" fontId="0" fillId="0" borderId="0" xfId="0"/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49" fontId="28" fillId="0" borderId="10" xfId="693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51" applyNumberFormat="1" applyFont="1" applyFill="1" applyBorder="1" applyAlignment="1" applyProtection="1">
      <alignment vertical="center" wrapText="1"/>
      <protection locked="0"/>
    </xf>
    <xf numFmtId="0" fontId="28" fillId="0" borderId="10" xfId="279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03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376" applyNumberFormat="1" applyFont="1" applyFill="1" applyBorder="1" applyAlignment="1" applyProtection="1">
      <alignment horizontal="center" vertical="center"/>
      <protection locked="0"/>
    </xf>
    <xf numFmtId="0" fontId="25" fillId="0" borderId="10" xfId="1052" applyFont="1" applyFill="1" applyBorder="1" applyAlignment="1">
      <alignment horizontal="left" vertical="center" wrapText="1"/>
    </xf>
    <xf numFmtId="0" fontId="28" fillId="0" borderId="10" xfId="100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51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02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307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052" applyNumberFormat="1" applyFont="1" applyFill="1" applyBorder="1" applyAlignment="1">
      <alignment horizontal="center" vertical="center" wrapText="1"/>
    </xf>
    <xf numFmtId="49" fontId="28" fillId="0" borderId="10" xfId="848" applyNumberFormat="1" applyFont="1" applyFill="1" applyBorder="1" applyAlignment="1">
      <alignment horizontal="center" vertical="center" wrapText="1"/>
    </xf>
    <xf numFmtId="49" fontId="28" fillId="0" borderId="10" xfId="72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987" applyFont="1" applyFill="1" applyBorder="1" applyAlignment="1" applyProtection="1">
      <alignment horizontal="center" vertical="center" wrapText="1"/>
      <protection locked="0"/>
    </xf>
    <xf numFmtId="49" fontId="28" fillId="0" borderId="10" xfId="98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659" applyFont="1" applyFill="1" applyBorder="1" applyAlignment="1">
      <alignment horizontal="center" vertical="center" wrapText="1"/>
    </xf>
    <xf numFmtId="0" fontId="61" fillId="0" borderId="0" xfId="996" applyFont="1" applyFill="1" applyAlignment="1" applyProtection="1">
      <alignment vertical="center"/>
      <protection locked="0"/>
    </xf>
    <xf numFmtId="0" fontId="59" fillId="0" borderId="10" xfId="669" applyFont="1" applyFill="1" applyBorder="1" applyAlignment="1">
      <alignment horizontal="left" vertical="center" wrapText="1"/>
    </xf>
    <xf numFmtId="49" fontId="54" fillId="0" borderId="10" xfId="1048" applyNumberFormat="1" applyFont="1" applyFill="1" applyBorder="1" applyAlignment="1" applyProtection="1">
      <alignment horizontal="center" vertical="center"/>
      <protection locked="0"/>
    </xf>
    <xf numFmtId="0" fontId="54" fillId="0" borderId="10" xfId="1000" applyFont="1" applyFill="1" applyBorder="1" applyAlignment="1" applyProtection="1">
      <alignment horizontal="center" vertical="center" wrapText="1"/>
      <protection locked="0"/>
    </xf>
    <xf numFmtId="0" fontId="35" fillId="0" borderId="0" xfId="991" applyFont="1" applyAlignment="1" applyProtection="1">
      <alignment horizontal="center"/>
      <protection locked="0"/>
    </xf>
    <xf numFmtId="0" fontId="0" fillId="0" borderId="0" xfId="0"/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49" fontId="28" fillId="0" borderId="10" xfId="383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653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669" applyFont="1" applyFill="1" applyBorder="1" applyAlignment="1">
      <alignment horizontal="left" vertical="center" wrapText="1"/>
    </xf>
    <xf numFmtId="49" fontId="28" fillId="0" borderId="10" xfId="1048" applyNumberFormat="1" applyFont="1" applyFill="1" applyBorder="1" applyAlignment="1" applyProtection="1">
      <alignment horizontal="center" vertical="center"/>
      <protection locked="0"/>
    </xf>
    <xf numFmtId="0" fontId="25" fillId="46" borderId="10" xfId="1001" applyFont="1" applyFill="1" applyBorder="1" applyAlignment="1" applyProtection="1">
      <alignment horizontal="center" vertical="center" wrapText="1"/>
      <protection locked="0"/>
    </xf>
    <xf numFmtId="0" fontId="35" fillId="0" borderId="0" xfId="991" applyFont="1" applyAlignment="1" applyProtection="1">
      <alignment horizontal="center"/>
      <protection locked="0"/>
    </xf>
    <xf numFmtId="0" fontId="37" fillId="0" borderId="0" xfId="996" applyFont="1" applyFill="1" applyAlignment="1" applyProtection="1">
      <alignment horizontal="center" vertical="center" wrapText="1"/>
      <protection locked="0"/>
    </xf>
    <xf numFmtId="0" fontId="35" fillId="0" borderId="0" xfId="996" applyFont="1" applyFill="1" applyAlignment="1" applyProtection="1">
      <alignment horizontal="center" vertical="center" wrapText="1"/>
      <protection locked="0"/>
    </xf>
    <xf numFmtId="0" fontId="23" fillId="0" borderId="0" xfId="996" applyFont="1" applyFill="1" applyAlignment="1" applyProtection="1">
      <alignment horizontal="center" vertical="center" wrapText="1"/>
      <protection locked="0"/>
    </xf>
    <xf numFmtId="0" fontId="24" fillId="0" borderId="0" xfId="996" applyFont="1" applyFill="1" applyAlignment="1" applyProtection="1">
      <alignment horizontal="center" vertical="center"/>
      <protection locked="0"/>
    </xf>
    <xf numFmtId="0" fontId="25" fillId="46" borderId="10" xfId="1001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01" applyFont="1" applyFill="1" applyBorder="1" applyAlignment="1" applyProtection="1">
      <alignment horizontal="center" vertical="center" wrapText="1"/>
      <protection locked="0"/>
    </xf>
    <xf numFmtId="0" fontId="35" fillId="46" borderId="10" xfId="993" applyFont="1" applyFill="1" applyBorder="1" applyAlignment="1" applyProtection="1">
      <alignment horizontal="center" vertical="center"/>
      <protection locked="0"/>
    </xf>
    <xf numFmtId="169" fontId="25" fillId="46" borderId="10" xfId="100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991" applyFont="1" applyAlignment="1" applyProtection="1">
      <alignment horizontal="center" vertical="center" wrapText="1"/>
      <protection locked="0"/>
    </xf>
    <xf numFmtId="0" fontId="37" fillId="0" borderId="0" xfId="991" applyFont="1" applyAlignment="1" applyProtection="1">
      <alignment horizontal="center" vertical="center" wrapText="1"/>
      <protection locked="0"/>
    </xf>
    <xf numFmtId="0" fontId="37" fillId="0" borderId="0" xfId="991" applyFont="1" applyAlignment="1" applyProtection="1">
      <alignment horizontal="center" vertical="center"/>
      <protection locked="0"/>
    </xf>
    <xf numFmtId="0" fontId="24" fillId="0" borderId="0" xfId="996" applyFont="1" applyAlignment="1" applyProtection="1">
      <alignment horizontal="center" vertical="center"/>
      <protection locked="0"/>
    </xf>
    <xf numFmtId="0" fontId="35" fillId="0" borderId="0" xfId="991" applyFont="1" applyAlignment="1" applyProtection="1">
      <alignment horizontal="center"/>
      <protection locked="0"/>
    </xf>
    <xf numFmtId="0" fontId="26" fillId="46" borderId="10" xfId="1001" applyFont="1" applyFill="1" applyBorder="1" applyAlignment="1" applyProtection="1">
      <alignment horizontal="center" vertical="center" textRotation="90" wrapText="1"/>
      <protection locked="0"/>
    </xf>
    <xf numFmtId="0" fontId="26" fillId="46" borderId="16" xfId="1001" applyFont="1" applyFill="1" applyBorder="1" applyAlignment="1" applyProtection="1">
      <alignment horizontal="center" vertical="center" textRotation="90" wrapText="1"/>
      <protection locked="0"/>
    </xf>
    <xf numFmtId="0" fontId="26" fillId="46" borderId="17" xfId="1001" applyFont="1" applyFill="1" applyBorder="1" applyAlignment="1" applyProtection="1">
      <alignment horizontal="center" vertical="center" textRotation="90" wrapText="1"/>
      <protection locked="0"/>
    </xf>
    <xf numFmtId="0" fontId="26" fillId="46" borderId="14" xfId="1001" applyFont="1" applyFill="1" applyBorder="1" applyAlignment="1" applyProtection="1">
      <alignment horizontal="center" vertical="center" textRotation="90" wrapText="1"/>
      <protection locked="0"/>
    </xf>
    <xf numFmtId="0" fontId="26" fillId="46" borderId="15" xfId="1001" applyFont="1" applyFill="1" applyBorder="1" applyAlignment="1" applyProtection="1">
      <alignment horizontal="center" vertical="center" textRotation="90" wrapText="1"/>
      <protection locked="0"/>
    </xf>
    <xf numFmtId="0" fontId="58" fillId="0" borderId="0" xfId="1001" applyFont="1" applyAlignment="1" applyProtection="1">
      <alignment horizontal="center" vertical="center" wrapText="1"/>
      <protection locked="0"/>
    </xf>
    <xf numFmtId="0" fontId="26" fillId="46" borderId="10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18" xfId="1046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6" fillId="46" borderId="19" xfId="1046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46" applyFont="1" applyFill="1" applyBorder="1" applyAlignment="1" applyProtection="1">
      <alignment horizontal="center" vertical="center" textRotation="90" wrapText="1"/>
      <protection locked="0"/>
    </xf>
    <xf numFmtId="169" fontId="25" fillId="46" borderId="10" xfId="1046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1046" applyFont="1" applyFill="1" applyBorder="1" applyAlignment="1" applyProtection="1">
      <alignment horizontal="center" vertical="center" wrapText="1"/>
      <protection locked="0"/>
    </xf>
    <xf numFmtId="0" fontId="35" fillId="46" borderId="10" xfId="994" applyFont="1" applyFill="1" applyBorder="1" applyAlignment="1" applyProtection="1">
      <alignment horizontal="center" vertical="center"/>
      <protection locked="0"/>
    </xf>
    <xf numFmtId="0" fontId="35" fillId="46" borderId="11" xfId="994" applyFont="1" applyFill="1" applyBorder="1" applyAlignment="1" applyProtection="1">
      <alignment horizontal="center" vertical="center"/>
      <protection locked="0"/>
    </xf>
    <xf numFmtId="0" fontId="35" fillId="46" borderId="12" xfId="994" applyFont="1" applyFill="1" applyBorder="1" applyAlignment="1" applyProtection="1">
      <alignment horizontal="center" vertical="center"/>
      <protection locked="0"/>
    </xf>
    <xf numFmtId="0" fontId="35" fillId="46" borderId="13" xfId="994" applyFont="1" applyFill="1" applyBorder="1" applyAlignment="1" applyProtection="1">
      <alignment horizontal="center" vertical="center"/>
      <protection locked="0"/>
    </xf>
    <xf numFmtId="0" fontId="23" fillId="0" borderId="0" xfId="1001" applyFont="1" applyAlignment="1" applyProtection="1">
      <alignment horizontal="center" vertical="center" wrapText="1"/>
      <protection locked="0"/>
    </xf>
    <xf numFmtId="0" fontId="26" fillId="46" borderId="16" xfId="1046" applyFont="1" applyFill="1" applyBorder="1" applyAlignment="1" applyProtection="1">
      <alignment horizontal="center" vertical="center" textRotation="90" wrapText="1"/>
      <protection locked="0"/>
    </xf>
    <xf numFmtId="0" fontId="26" fillId="46" borderId="17" xfId="1046" applyFont="1" applyFill="1" applyBorder="1" applyAlignment="1" applyProtection="1">
      <alignment horizontal="center" vertical="center" textRotation="90" wrapText="1"/>
      <protection locked="0"/>
    </xf>
    <xf numFmtId="0" fontId="35" fillId="46" borderId="11" xfId="1001" applyFont="1" applyFill="1" applyBorder="1" applyAlignment="1" applyProtection="1">
      <alignment horizontal="center" vertical="center" wrapText="1"/>
      <protection locked="0"/>
    </xf>
    <xf numFmtId="0" fontId="35" fillId="46" borderId="12" xfId="1001" applyFont="1" applyFill="1" applyBorder="1" applyAlignment="1" applyProtection="1">
      <alignment horizontal="center" vertical="center" wrapText="1"/>
      <protection locked="0"/>
    </xf>
    <xf numFmtId="0" fontId="35" fillId="46" borderId="13" xfId="1001" applyFont="1" applyFill="1" applyBorder="1" applyAlignment="1" applyProtection="1">
      <alignment horizontal="center" vertical="center" wrapText="1"/>
      <protection locked="0"/>
    </xf>
    <xf numFmtId="0" fontId="35" fillId="0" borderId="11" xfId="1001" applyFont="1" applyFill="1" applyBorder="1" applyAlignment="1" applyProtection="1">
      <alignment horizontal="center" vertical="center" wrapText="1"/>
      <protection locked="0"/>
    </xf>
    <xf numFmtId="0" fontId="35" fillId="0" borderId="12" xfId="1001" applyFont="1" applyFill="1" applyBorder="1" applyAlignment="1" applyProtection="1">
      <alignment horizontal="center" vertical="center" wrapText="1"/>
      <protection locked="0"/>
    </xf>
    <xf numFmtId="0" fontId="35" fillId="0" borderId="13" xfId="1001" applyFont="1" applyFill="1" applyBorder="1" applyAlignment="1" applyProtection="1">
      <alignment horizontal="center" vertical="center" wrapText="1"/>
      <protection locked="0"/>
    </xf>
    <xf numFmtId="0" fontId="35" fillId="0" borderId="0" xfId="991" applyFont="1" applyAlignment="1" applyProtection="1">
      <alignment horizontal="center" vertical="center" wrapText="1"/>
      <protection locked="0"/>
    </xf>
    <xf numFmtId="0" fontId="35" fillId="0" borderId="0" xfId="991" applyFont="1" applyAlignment="1" applyProtection="1">
      <alignment horizontal="center" vertical="center"/>
      <protection locked="0"/>
    </xf>
    <xf numFmtId="0" fontId="58" fillId="0" borderId="0" xfId="1001" applyFont="1" applyAlignment="1" applyProtection="1">
      <alignment horizontal="center" vertical="center"/>
      <protection locked="0"/>
    </xf>
    <xf numFmtId="0" fontId="36" fillId="0" borderId="0" xfId="1001" applyFont="1" applyAlignment="1" applyProtection="1">
      <alignment horizontal="center" vertical="center" wrapText="1"/>
      <protection locked="0"/>
    </xf>
    <xf numFmtId="0" fontId="6" fillId="0" borderId="10" xfId="0" applyFont="1" applyBorder="1"/>
    <xf numFmtId="0" fontId="6" fillId="0" borderId="0" xfId="0" applyFont="1"/>
    <xf numFmtId="0" fontId="2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35" fillId="0" borderId="11" xfId="994" applyFont="1" applyFill="1" applyBorder="1" applyAlignment="1" applyProtection="1">
      <alignment horizontal="center" vertical="center" wrapText="1"/>
      <protection locked="0"/>
    </xf>
    <xf numFmtId="0" fontId="35" fillId="0" borderId="12" xfId="994" applyFont="1" applyFill="1" applyBorder="1" applyAlignment="1" applyProtection="1">
      <alignment horizontal="center" vertical="center" wrapText="1"/>
      <protection locked="0"/>
    </xf>
    <xf numFmtId="0" fontId="35" fillId="0" borderId="13" xfId="994" applyFont="1" applyFill="1" applyBorder="1" applyAlignment="1" applyProtection="1">
      <alignment horizontal="center" vertical="center" wrapText="1"/>
      <protection locked="0"/>
    </xf>
    <xf numFmtId="0" fontId="56" fillId="0" borderId="0" xfId="991" applyFont="1" applyAlignment="1" applyProtection="1">
      <alignment horizontal="center" vertical="center" wrapText="1"/>
      <protection locked="0"/>
    </xf>
    <xf numFmtId="0" fontId="22" fillId="0" borderId="0" xfId="996" applyFont="1" applyFill="1" applyAlignment="1" applyProtection="1">
      <alignment horizontal="center" vertical="center" wrapText="1"/>
      <protection locked="0"/>
    </xf>
    <xf numFmtId="0" fontId="46" fillId="0" borderId="0" xfId="1004" applyFont="1" applyFill="1" applyAlignment="1">
      <alignment horizontal="center" vertical="center" wrapText="1"/>
    </xf>
    <xf numFmtId="0" fontId="44" fillId="0" borderId="0" xfId="989" applyNumberFormat="1" applyFont="1" applyFill="1" applyBorder="1" applyAlignment="1" applyProtection="1">
      <alignment horizontal="center" vertical="center"/>
      <protection locked="0"/>
    </xf>
    <xf numFmtId="0" fontId="27" fillId="0" borderId="10" xfId="999" applyNumberFormat="1" applyFont="1" applyFill="1" applyBorder="1" applyAlignment="1" applyProtection="1">
      <alignment horizontal="center" vertical="center"/>
      <protection locked="0"/>
    </xf>
    <xf numFmtId="0" fontId="21" fillId="0" borderId="10" xfId="996" applyFont="1" applyFill="1" applyBorder="1" applyAlignment="1" applyProtection="1">
      <alignment horizontal="center" vertical="center"/>
      <protection locked="0"/>
    </xf>
    <xf numFmtId="0" fontId="26" fillId="0" borderId="10" xfId="997" applyFont="1" applyFill="1" applyBorder="1" applyAlignment="1" applyProtection="1">
      <alignment vertical="center" wrapText="1"/>
      <protection locked="0"/>
    </xf>
    <xf numFmtId="49" fontId="27" fillId="0" borderId="10" xfId="99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997" applyFont="1" applyFill="1" applyBorder="1" applyAlignment="1" applyProtection="1">
      <alignment horizontal="center" vertical="center" wrapText="1"/>
      <protection locked="0"/>
    </xf>
    <xf numFmtId="0" fontId="26" fillId="0" borderId="10" xfId="997" applyFont="1" applyFill="1" applyBorder="1" applyAlignment="1" applyProtection="1">
      <alignment horizontal="left" vertical="center" wrapText="1"/>
      <protection locked="0"/>
    </xf>
    <xf numFmtId="0" fontId="27" fillId="0" borderId="10" xfId="1050" applyFont="1" applyFill="1" applyBorder="1" applyAlignment="1" applyProtection="1">
      <alignment horizontal="center" vertical="center" wrapText="1"/>
      <protection locked="0"/>
    </xf>
    <xf numFmtId="0" fontId="27" fillId="0" borderId="10" xfId="998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1000" applyFont="1" applyFill="1" applyBorder="1" applyAlignment="1" applyProtection="1">
      <alignment horizontal="center" vertical="center" wrapText="1"/>
      <protection locked="0"/>
    </xf>
    <xf numFmtId="49" fontId="26" fillId="0" borderId="10" xfId="1048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1052" applyFont="1" applyFill="1" applyBorder="1" applyAlignment="1">
      <alignment horizontal="left" vertical="center" wrapText="1"/>
    </xf>
    <xf numFmtId="49" fontId="27" fillId="0" borderId="10" xfId="69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50" applyFont="1" applyFill="1" applyBorder="1" applyAlignment="1" applyProtection="1">
      <alignment vertical="center" wrapText="1"/>
      <protection locked="0"/>
    </xf>
    <xf numFmtId="49" fontId="27" fillId="0" borderId="10" xfId="105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50" applyFont="1" applyFill="1" applyBorder="1" applyAlignment="1" applyProtection="1">
      <alignment horizontal="left" vertical="center" wrapText="1"/>
      <protection locked="0"/>
    </xf>
    <xf numFmtId="0" fontId="26" fillId="0" borderId="10" xfId="1047" applyFont="1" applyFill="1" applyBorder="1" applyAlignment="1" applyProtection="1">
      <alignment horizontal="left" vertical="center" wrapText="1"/>
      <protection locked="0"/>
    </xf>
    <xf numFmtId="49" fontId="27" fillId="0" borderId="10" xfId="848" applyNumberFormat="1" applyFont="1" applyFill="1" applyBorder="1" applyAlignment="1">
      <alignment horizontal="center" vertical="center" wrapText="1"/>
    </xf>
    <xf numFmtId="49" fontId="27" fillId="0" borderId="10" xfId="100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1052" applyNumberFormat="1" applyFont="1" applyFill="1" applyBorder="1" applyAlignment="1">
      <alignment horizontal="center" vertical="center" wrapText="1"/>
    </xf>
    <xf numFmtId="49" fontId="27" fillId="0" borderId="10" xfId="362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669" applyFont="1" applyFill="1" applyBorder="1" applyAlignment="1">
      <alignment horizontal="left" vertical="center" wrapText="1"/>
    </xf>
    <xf numFmtId="49" fontId="63" fillId="0" borderId="10" xfId="1048" applyNumberFormat="1" applyFont="1" applyFill="1" applyBorder="1" applyAlignment="1" applyProtection="1">
      <alignment horizontal="center" vertical="center"/>
      <protection locked="0"/>
    </xf>
    <xf numFmtId="0" fontId="63" fillId="0" borderId="10" xfId="1000" applyFont="1" applyFill="1" applyBorder="1" applyAlignment="1" applyProtection="1">
      <alignment horizontal="center" vertical="center" wrapText="1"/>
      <protection locked="0"/>
    </xf>
    <xf numFmtId="49" fontId="27" fillId="0" borderId="10" xfId="65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00" applyFont="1" applyFill="1" applyBorder="1" applyAlignment="1" applyProtection="1">
      <alignment vertical="center" wrapText="1"/>
      <protection locked="0"/>
    </xf>
    <xf numFmtId="0" fontId="27" fillId="0" borderId="10" xfId="987" applyFont="1" applyFill="1" applyBorder="1" applyAlignment="1" applyProtection="1">
      <alignment horizontal="center" vertical="center" wrapText="1"/>
      <protection locked="0"/>
    </xf>
    <xf numFmtId="49" fontId="26" fillId="0" borderId="10" xfId="362" applyNumberFormat="1" applyFont="1" applyFill="1" applyBorder="1" applyAlignment="1" applyProtection="1">
      <alignment vertical="center" wrapText="1"/>
      <protection locked="0"/>
    </xf>
    <xf numFmtId="49" fontId="27" fillId="0" borderId="10" xfId="98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79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51" applyNumberFormat="1" applyFont="1" applyFill="1" applyBorder="1" applyAlignment="1" applyProtection="1">
      <alignment vertical="center" wrapText="1"/>
      <protection locked="0"/>
    </xf>
    <xf numFmtId="0" fontId="26" fillId="0" borderId="10" xfId="669" applyFont="1" applyFill="1" applyBorder="1" applyAlignment="1">
      <alignment horizontal="left" vertical="center" wrapText="1"/>
    </xf>
    <xf numFmtId="49" fontId="27" fillId="0" borderId="10" xfId="1048" applyNumberFormat="1" applyFont="1" applyFill="1" applyBorder="1" applyAlignment="1" applyProtection="1">
      <alignment horizontal="center" vertical="center"/>
      <protection locked="0"/>
    </xf>
    <xf numFmtId="49" fontId="27" fillId="0" borderId="10" xfId="703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376" applyNumberFormat="1" applyFont="1" applyFill="1" applyBorder="1" applyAlignment="1" applyProtection="1">
      <alignment horizontal="center" vertical="center"/>
      <protection locked="0"/>
    </xf>
    <xf numFmtId="0" fontId="27" fillId="0" borderId="10" xfId="1051" applyFont="1" applyFill="1" applyBorder="1" applyAlignment="1" applyProtection="1">
      <alignment horizontal="center" vertical="center" wrapText="1"/>
      <protection locked="0"/>
    </xf>
    <xf numFmtId="0" fontId="27" fillId="0" borderId="10" xfId="659" applyFont="1" applyFill="1" applyBorder="1" applyAlignment="1">
      <alignment horizontal="center" vertical="center" wrapText="1"/>
    </xf>
    <xf numFmtId="49" fontId="27" fillId="0" borderId="10" xfId="383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988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8" applyFont="1" applyFill="1" applyBorder="1" applyAlignment="1" applyProtection="1">
      <alignment horizontal="center" vertical="center" wrapText="1"/>
      <protection locked="0"/>
    </xf>
    <xf numFmtId="0" fontId="26" fillId="0" borderId="10" xfId="1002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727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30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0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51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>
      <alignment horizontal="left" vertical="center" wrapText="1"/>
    </xf>
    <xf numFmtId="0" fontId="26" fillId="46" borderId="10" xfId="997" applyFont="1" applyFill="1" applyBorder="1" applyAlignment="1" applyProtection="1">
      <alignment horizontal="left" vertical="center" wrapText="1"/>
      <protection locked="0"/>
    </xf>
    <xf numFmtId="49" fontId="27" fillId="46" borderId="10" xfId="997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997" applyFont="1" applyFill="1" applyBorder="1" applyAlignment="1" applyProtection="1">
      <alignment horizontal="center" vertical="center" wrapText="1"/>
      <protection locked="0"/>
    </xf>
    <xf numFmtId="0" fontId="27" fillId="0" borderId="10" xfId="1003" applyFont="1" applyFill="1" applyBorder="1" applyAlignment="1" applyProtection="1">
      <alignment horizontal="center" vertical="center"/>
      <protection locked="0"/>
    </xf>
  </cellXfs>
  <cellStyles count="1053">
    <cellStyle name="20% — акцент1" xfId="1"/>
    <cellStyle name="20% - Акцент1 10" xfId="2"/>
    <cellStyle name="20% - Акцент1 2" xfId="3"/>
    <cellStyle name="20% - Акцент1 2 2" xfId="4"/>
    <cellStyle name="20% - Акцент1 2 3" xfId="5"/>
    <cellStyle name="20% - Акцент1 2_29-30 мая" xfId="6"/>
    <cellStyle name="20% - Акцент1 3" xfId="7"/>
    <cellStyle name="20% - Акцент1 4" xfId="8"/>
    <cellStyle name="20% - Акцент1 5" xfId="9"/>
    <cellStyle name="20% - Акцент1 6" xfId="10"/>
    <cellStyle name="20% - Акцент1 7" xfId="11"/>
    <cellStyle name="20% - Акцент1 8" xfId="12"/>
    <cellStyle name="20% - Акцент1 9" xfId="13"/>
    <cellStyle name="20% — акцент2" xfId="14"/>
    <cellStyle name="20% - Акцент2 10" xfId="15"/>
    <cellStyle name="20% - Акцент2 2" xfId="16"/>
    <cellStyle name="20% - Акцент2 2 2" xfId="17"/>
    <cellStyle name="20% - Акцент2 2 3" xfId="18"/>
    <cellStyle name="20% - Акцент2 2_29-30 мая" xfId="19"/>
    <cellStyle name="20% - Акцент2 3" xfId="20"/>
    <cellStyle name="20% - Акцент2 4" xfId="21"/>
    <cellStyle name="20% - Акцент2 5" xfId="22"/>
    <cellStyle name="20% - Акцент2 6" xfId="23"/>
    <cellStyle name="20% - Акцент2 7" xfId="24"/>
    <cellStyle name="20% - Акцент2 8" xfId="25"/>
    <cellStyle name="20% - Акцент2 9" xfId="26"/>
    <cellStyle name="20% — акцент3" xfId="27"/>
    <cellStyle name="20% - Акцент3 10" xfId="28"/>
    <cellStyle name="20% - Акцент3 2" xfId="29"/>
    <cellStyle name="20% - Акцент3 2 2" xfId="30"/>
    <cellStyle name="20% - Акцент3 2 3" xfId="31"/>
    <cellStyle name="20% - Акцент3 2_29-30 мая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3 8" xfId="38"/>
    <cellStyle name="20% - Акцент3 9" xfId="39"/>
    <cellStyle name="20% — акцент4" xfId="40"/>
    <cellStyle name="20% - Акцент4 10" xfId="41"/>
    <cellStyle name="20% - Акцент4 2" xfId="42"/>
    <cellStyle name="20% - Акцент4 2 2" xfId="43"/>
    <cellStyle name="20% - Акцент4 2 3" xfId="44"/>
    <cellStyle name="20% - Акцент4 2_29-30 мая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— акцент5" xfId="53"/>
    <cellStyle name="20% - Акцент5 10" xfId="54"/>
    <cellStyle name="20% - Акцент5 2" xfId="55"/>
    <cellStyle name="20% - Акцент5 2 2" xfId="56"/>
    <cellStyle name="20% - Акцент5 2 3" xfId="57"/>
    <cellStyle name="20% - Акцент5 2_29-30 мая" xfId="58"/>
    <cellStyle name="20% - Акцент5 3" xfId="59"/>
    <cellStyle name="20% - Акцент5 4" xfId="60"/>
    <cellStyle name="20% - Акцент5 5" xfId="61"/>
    <cellStyle name="20% - Акцент5 6" xfId="62"/>
    <cellStyle name="20% - Акцент5 7" xfId="63"/>
    <cellStyle name="20% - Акцент5 8" xfId="64"/>
    <cellStyle name="20% - Акцент5 9" xfId="65"/>
    <cellStyle name="20% — акцент6" xfId="66"/>
    <cellStyle name="20% - Акцент6 10" xfId="67"/>
    <cellStyle name="20% - Акцент6 2" xfId="68"/>
    <cellStyle name="20% - Акцент6 2 2" xfId="69"/>
    <cellStyle name="20% - Акцент6 2 3" xfId="70"/>
    <cellStyle name="20% - Акцент6 2_29-30 мая" xfId="71"/>
    <cellStyle name="20% - Акцент6 3" xfId="72"/>
    <cellStyle name="20% - Акцент6 4" xfId="73"/>
    <cellStyle name="20% - Акцент6 5" xfId="74"/>
    <cellStyle name="20% - Акцент6 6" xfId="75"/>
    <cellStyle name="20% - Акцент6 7" xfId="76"/>
    <cellStyle name="20% - Акцент6 8" xfId="77"/>
    <cellStyle name="20% - Акцент6 9" xfId="78"/>
    <cellStyle name="40% — акцент1" xfId="79"/>
    <cellStyle name="40% - Акцент1 10" xfId="80"/>
    <cellStyle name="40% - Акцент1 2" xfId="81"/>
    <cellStyle name="40% - Акцент1 2 2" xfId="82"/>
    <cellStyle name="40% - Акцент1 2 3" xfId="83"/>
    <cellStyle name="40% - Акцент1 2_29-30 мая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— акцент2" xfId="92"/>
    <cellStyle name="40% - Акцент2 10" xfId="93"/>
    <cellStyle name="40% - Акцент2 2" xfId="94"/>
    <cellStyle name="40% - Акцент2 2 2" xfId="95"/>
    <cellStyle name="40% - Акцент2 2 3" xfId="96"/>
    <cellStyle name="40% - Акцент2 2_29-30 мая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2 8" xfId="103"/>
    <cellStyle name="40% - Акцент2 9" xfId="104"/>
    <cellStyle name="40% — акцент3" xfId="105"/>
    <cellStyle name="40% - Акцент3 10" xfId="106"/>
    <cellStyle name="40% - Акцент3 2" xfId="107"/>
    <cellStyle name="40% - Акцент3 2 2" xfId="108"/>
    <cellStyle name="40% - Акцент3 2 3" xfId="109"/>
    <cellStyle name="40% - Акцент3 2_29-30 мая" xfId="110"/>
    <cellStyle name="40% - Акцент3 3" xfId="111"/>
    <cellStyle name="40% - Акцент3 4" xfId="112"/>
    <cellStyle name="40% - Акцент3 5" xfId="113"/>
    <cellStyle name="40% - Акцент3 6" xfId="114"/>
    <cellStyle name="40% - Акцент3 7" xfId="115"/>
    <cellStyle name="40% - Акцент3 8" xfId="116"/>
    <cellStyle name="40% - Акцент3 9" xfId="117"/>
    <cellStyle name="40% — акцент4" xfId="118"/>
    <cellStyle name="40% - Акцент4 10" xfId="119"/>
    <cellStyle name="40% - Акцент4 2" xfId="120"/>
    <cellStyle name="40% - Акцент4 2 2" xfId="121"/>
    <cellStyle name="40% - Акцент4 2 3" xfId="122"/>
    <cellStyle name="40% - Акцент4 2_29-30 мая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— акцент5" xfId="131"/>
    <cellStyle name="40% - Акцент5 10" xfId="132"/>
    <cellStyle name="40% - Акцент5 2" xfId="133"/>
    <cellStyle name="40% - Акцент5 2 2" xfId="134"/>
    <cellStyle name="40% - Акцент5 2 3" xfId="135"/>
    <cellStyle name="40% - Акцент5 2_29-30 мая" xfId="136"/>
    <cellStyle name="40% - Акцент5 3" xfId="137"/>
    <cellStyle name="40% - Акцент5 4" xfId="138"/>
    <cellStyle name="40% - Акцент5 5" xfId="139"/>
    <cellStyle name="40% - Акцент5 6" xfId="140"/>
    <cellStyle name="40% - Акцент5 7" xfId="141"/>
    <cellStyle name="40% - Акцент5 8" xfId="142"/>
    <cellStyle name="40% - Акцент5 9" xfId="143"/>
    <cellStyle name="40% — акцент6" xfId="144"/>
    <cellStyle name="40% - Акцент6 10" xfId="145"/>
    <cellStyle name="40% - Акцент6 2" xfId="146"/>
    <cellStyle name="40% - Акцент6 2 2" xfId="147"/>
    <cellStyle name="40% - Акцент6 2 3" xfId="148"/>
    <cellStyle name="40% - Акцент6 2_29-30 мая" xfId="149"/>
    <cellStyle name="40% - Акцент6 3" xfId="150"/>
    <cellStyle name="40% - Акцент6 4" xfId="151"/>
    <cellStyle name="40% - Акцент6 5" xfId="152"/>
    <cellStyle name="40% - Акцент6 6" xfId="153"/>
    <cellStyle name="40% - Акцент6 7" xfId="154"/>
    <cellStyle name="40% - Акцент6 8" xfId="155"/>
    <cellStyle name="40% - Акцент6 9" xfId="156"/>
    <cellStyle name="60% — акцент1" xfId="157"/>
    <cellStyle name="60% - Акцент1 10" xfId="158"/>
    <cellStyle name="60% - Акцент1 2" xfId="159"/>
    <cellStyle name="60% - Акцент1 3" xfId="160"/>
    <cellStyle name="60% - Акцент1 4" xfId="161"/>
    <cellStyle name="60% - Акцент1 5" xfId="162"/>
    <cellStyle name="60% - Акцент1 6" xfId="163"/>
    <cellStyle name="60% - Акцент1 7" xfId="164"/>
    <cellStyle name="60% - Акцент1 8" xfId="165"/>
    <cellStyle name="60% - Акцент1 9" xfId="166"/>
    <cellStyle name="60% — акцент2" xfId="167"/>
    <cellStyle name="60% - Акцент2 10" xfId="168"/>
    <cellStyle name="60% - Акцент2 2" xfId="169"/>
    <cellStyle name="60% - Акцент2 3" xfId="170"/>
    <cellStyle name="60% - Акцент2 4" xfId="171"/>
    <cellStyle name="60% - Акцент2 5" xfId="172"/>
    <cellStyle name="60% - Акцент2 6" xfId="173"/>
    <cellStyle name="60% - Акцент2 7" xfId="174"/>
    <cellStyle name="60% - Акцент2 8" xfId="175"/>
    <cellStyle name="60% - Акцент2 9" xfId="176"/>
    <cellStyle name="60% — акцент3" xfId="177"/>
    <cellStyle name="60% - Акцент3 10" xfId="178"/>
    <cellStyle name="60% - Акцент3 2" xfId="179"/>
    <cellStyle name="60% - Акцент3 3" xfId="180"/>
    <cellStyle name="60% - Акцент3 4" xfId="181"/>
    <cellStyle name="60% - Акцент3 5" xfId="182"/>
    <cellStyle name="60% - Акцент3 6" xfId="183"/>
    <cellStyle name="60% - Акцент3 7" xfId="184"/>
    <cellStyle name="60% - Акцент3 8" xfId="185"/>
    <cellStyle name="60% - Акцент3 9" xfId="186"/>
    <cellStyle name="60% — акцент4" xfId="187"/>
    <cellStyle name="60% - Акцент4 10" xfId="188"/>
    <cellStyle name="60% - Акцент4 2" xfId="189"/>
    <cellStyle name="60% - Акцент4 3" xfId="190"/>
    <cellStyle name="60% - Акцент4 4" xfId="191"/>
    <cellStyle name="60% - Акцент4 5" xfId="192"/>
    <cellStyle name="60% - Акцент4 6" xfId="193"/>
    <cellStyle name="60% - Акцент4 7" xfId="194"/>
    <cellStyle name="60% - Акцент4 8" xfId="195"/>
    <cellStyle name="60% - Акцент4 9" xfId="196"/>
    <cellStyle name="60% — акцент5" xfId="197"/>
    <cellStyle name="60% - Акцент5 10" xfId="198"/>
    <cellStyle name="60% - Акцент5 2" xfId="199"/>
    <cellStyle name="60% - Акцент5 3" xfId="200"/>
    <cellStyle name="60% - Акцент5 4" xfId="201"/>
    <cellStyle name="60% - Акцент5 5" xfId="202"/>
    <cellStyle name="60% - Акцент5 6" xfId="203"/>
    <cellStyle name="60% - Акцент5 7" xfId="204"/>
    <cellStyle name="60% - Акцент5 8" xfId="205"/>
    <cellStyle name="60% - Акцент5 9" xfId="206"/>
    <cellStyle name="60% — акцент6" xfId="207"/>
    <cellStyle name="60% - Акцент6 10" xfId="208"/>
    <cellStyle name="60% - Акцент6 2" xfId="209"/>
    <cellStyle name="60% - Акцент6 3" xfId="210"/>
    <cellStyle name="60% - Акцент6 4" xfId="211"/>
    <cellStyle name="60% - Акцент6 5" xfId="212"/>
    <cellStyle name="60% - Акцент6 6" xfId="213"/>
    <cellStyle name="60% - Акцент6 7" xfId="214"/>
    <cellStyle name="60% - Акцент6 8" xfId="215"/>
    <cellStyle name="60% - Акцент6 9" xfId="216"/>
    <cellStyle name="Excel Built-in Normal" xfId="217"/>
    <cellStyle name="Normal_технические" xfId="218"/>
    <cellStyle name="Акцент1" xfId="219" builtinId="29" customBuiltin="1"/>
    <cellStyle name="Акцент1 2" xfId="220"/>
    <cellStyle name="Акцент1 3" xfId="221"/>
    <cellStyle name="Акцент1 4" xfId="222"/>
    <cellStyle name="Акцент2" xfId="223" builtinId="33" customBuiltin="1"/>
    <cellStyle name="Акцент2 2" xfId="224"/>
    <cellStyle name="Акцент2 3" xfId="225"/>
    <cellStyle name="Акцент2 4" xfId="226"/>
    <cellStyle name="Акцент3" xfId="227" builtinId="37" customBuiltin="1"/>
    <cellStyle name="Акцент3 2" xfId="228"/>
    <cellStyle name="Акцент3 3" xfId="229"/>
    <cellStyle name="Акцент3 4" xfId="230"/>
    <cellStyle name="Акцент4" xfId="231" builtinId="41" customBuiltin="1"/>
    <cellStyle name="Акцент4 2" xfId="232"/>
    <cellStyle name="Акцент4 3" xfId="233"/>
    <cellStyle name="Акцент4 4" xfId="234"/>
    <cellStyle name="Акцент5" xfId="235" builtinId="45" customBuiltin="1"/>
    <cellStyle name="Акцент5 2" xfId="236"/>
    <cellStyle name="Акцент5 3" xfId="237"/>
    <cellStyle name="Акцент5 4" xfId="238"/>
    <cellStyle name="Акцент6" xfId="239" builtinId="49" customBuiltin="1"/>
    <cellStyle name="Акцент6 2" xfId="240"/>
    <cellStyle name="Акцент6 3" xfId="241"/>
    <cellStyle name="Акцент6 4" xfId="242"/>
    <cellStyle name="Ввод " xfId="243" builtinId="20" customBuiltin="1"/>
    <cellStyle name="Ввод  2" xfId="244"/>
    <cellStyle name="Ввод  3" xfId="245"/>
    <cellStyle name="Ввод  4" xfId="246"/>
    <cellStyle name="Вывод" xfId="247" builtinId="21" customBuiltin="1"/>
    <cellStyle name="Вывод 2" xfId="248"/>
    <cellStyle name="Вывод 3" xfId="249"/>
    <cellStyle name="Вывод 4" xfId="250"/>
    <cellStyle name="Вычисление" xfId="251" builtinId="22" customBuiltin="1"/>
    <cellStyle name="Вычисление 2" xfId="252"/>
    <cellStyle name="Вычисление 3" xfId="253"/>
    <cellStyle name="Вычисление 4" xfId="254"/>
    <cellStyle name="Денежный 10" xfId="255"/>
    <cellStyle name="Денежный 10 2" xfId="256"/>
    <cellStyle name="Денежный 10 2 2" xfId="257"/>
    <cellStyle name="Денежный 10 2 3" xfId="258"/>
    <cellStyle name="Денежный 10 2 3 2" xfId="259"/>
    <cellStyle name="Денежный 10 2 3 2 2" xfId="260"/>
    <cellStyle name="Денежный 10 2 3 3" xfId="261"/>
    <cellStyle name="Денежный 10 2 3 3 2" xfId="262"/>
    <cellStyle name="Денежный 10 2 4" xfId="263"/>
    <cellStyle name="Денежный 10 2 4 2" xfId="264"/>
    <cellStyle name="Денежный 10 2 4 3" xfId="265"/>
    <cellStyle name="Денежный 10 2 4 4" xfId="266"/>
    <cellStyle name="Денежный 10 2 5" xfId="267"/>
    <cellStyle name="Денежный 10 2 6" xfId="268"/>
    <cellStyle name="Денежный 10 2 7" xfId="269"/>
    <cellStyle name="Денежный 10 3" xfId="270"/>
    <cellStyle name="Денежный 10 3 2" xfId="271"/>
    <cellStyle name="Денежный 10 3 3" xfId="272"/>
    <cellStyle name="Денежный 10 4" xfId="273"/>
    <cellStyle name="Денежный 10 4 2" xfId="274"/>
    <cellStyle name="Денежный 10 4 3" xfId="275"/>
    <cellStyle name="Денежный 10 5" xfId="276"/>
    <cellStyle name="Денежный 11" xfId="277"/>
    <cellStyle name="Денежный 11 10" xfId="278"/>
    <cellStyle name="Денежный 11 11" xfId="279"/>
    <cellStyle name="Денежный 11 11 2" xfId="280"/>
    <cellStyle name="Денежный 11 11 3" xfId="281"/>
    <cellStyle name="Денежный 11 12" xfId="282"/>
    <cellStyle name="Денежный 11 13" xfId="283"/>
    <cellStyle name="Денежный 11 14" xfId="284"/>
    <cellStyle name="Денежный 11 2" xfId="285"/>
    <cellStyle name="Денежный 11 2 2" xfId="286"/>
    <cellStyle name="Денежный 11 2 2 2" xfId="287"/>
    <cellStyle name="Денежный 11 2 2 3" xfId="288"/>
    <cellStyle name="Денежный 11 2 3" xfId="289"/>
    <cellStyle name="Денежный 11 3" xfId="290"/>
    <cellStyle name="Денежный 11 4" xfId="291"/>
    <cellStyle name="Денежный 11 5" xfId="292"/>
    <cellStyle name="Денежный 11 6" xfId="293"/>
    <cellStyle name="Денежный 11 7" xfId="294"/>
    <cellStyle name="Денежный 11 8" xfId="295"/>
    <cellStyle name="Денежный 11 9" xfId="296"/>
    <cellStyle name="Денежный 11 9 12" xfId="297"/>
    <cellStyle name="Денежный 11 9 2" xfId="298"/>
    <cellStyle name="Денежный 11 9 3" xfId="299"/>
    <cellStyle name="Денежный 11 9 4" xfId="300"/>
    <cellStyle name="Денежный 11 9 5" xfId="301"/>
    <cellStyle name="Денежный 11 9 6" xfId="302"/>
    <cellStyle name="Денежный 11 9 7" xfId="303"/>
    <cellStyle name="Денежный 12" xfId="304"/>
    <cellStyle name="Денежный 12 10" xfId="305"/>
    <cellStyle name="Денежный 12 11" xfId="306"/>
    <cellStyle name="Денежный 12 12" xfId="307"/>
    <cellStyle name="Денежный 12 12 10" xfId="308"/>
    <cellStyle name="Денежный 12 12 2" xfId="309"/>
    <cellStyle name="Денежный 12 12 2 2" xfId="310"/>
    <cellStyle name="Денежный 12 12 2 3" xfId="311"/>
    <cellStyle name="Денежный 12 12 2 4" xfId="312"/>
    <cellStyle name="Денежный 12 12 3" xfId="313"/>
    <cellStyle name="Денежный 12 12 3 2" xfId="314"/>
    <cellStyle name="Денежный 12 12 4" xfId="315"/>
    <cellStyle name="Денежный 12 12 5" xfId="316"/>
    <cellStyle name="Денежный 12 12 6" xfId="317"/>
    <cellStyle name="Денежный 12 12 7" xfId="318"/>
    <cellStyle name="Денежный 12 12 8" xfId="319"/>
    <cellStyle name="Денежный 12 12_Мастер" xfId="320"/>
    <cellStyle name="Денежный 12 13" xfId="321"/>
    <cellStyle name="Денежный 12 14" xfId="322"/>
    <cellStyle name="Денежный 12 15" xfId="323"/>
    <cellStyle name="Денежный 12 16" xfId="324"/>
    <cellStyle name="Денежный 12 17" xfId="325"/>
    <cellStyle name="Денежный 12 18" xfId="326"/>
    <cellStyle name="Денежный 12 19" xfId="327"/>
    <cellStyle name="Денежный 12 2" xfId="328"/>
    <cellStyle name="Денежный 12 2 2" xfId="329"/>
    <cellStyle name="Денежный 12 2 3" xfId="330"/>
    <cellStyle name="Денежный 12 20" xfId="331"/>
    <cellStyle name="Денежный 12 21" xfId="332"/>
    <cellStyle name="Денежный 12 3" xfId="333"/>
    <cellStyle name="Денежный 12 3 2" xfId="334"/>
    <cellStyle name="Денежный 12 4" xfId="335"/>
    <cellStyle name="Денежный 12 5" xfId="336"/>
    <cellStyle name="Денежный 12 6" xfId="337"/>
    <cellStyle name="Денежный 12 7" xfId="338"/>
    <cellStyle name="Денежный 12 8" xfId="339"/>
    <cellStyle name="Денежный 12 9" xfId="340"/>
    <cellStyle name="Денежный 13 10" xfId="341"/>
    <cellStyle name="Денежный 13 2" xfId="342"/>
    <cellStyle name="Денежный 13 3" xfId="343"/>
    <cellStyle name="Денежный 13 4" xfId="344"/>
    <cellStyle name="Денежный 13 5" xfId="345"/>
    <cellStyle name="Денежный 13 6" xfId="346"/>
    <cellStyle name="Денежный 13 7" xfId="347"/>
    <cellStyle name="Денежный 13 8" xfId="348"/>
    <cellStyle name="Денежный 13 9" xfId="349"/>
    <cellStyle name="Денежный 14 2" xfId="350"/>
    <cellStyle name="Денежный 14 3" xfId="351"/>
    <cellStyle name="Денежный 14 4" xfId="352"/>
    <cellStyle name="Денежный 14 5" xfId="353"/>
    <cellStyle name="Денежный 14 6" xfId="354"/>
    <cellStyle name="Денежный 14 7" xfId="355"/>
    <cellStyle name="Денежный 14 8" xfId="356"/>
    <cellStyle name="Денежный 14 9" xfId="357"/>
    <cellStyle name="Денежный 16" xfId="358"/>
    <cellStyle name="Денежный 18" xfId="359"/>
    <cellStyle name="Денежный 2" xfId="360"/>
    <cellStyle name="Денежный 2 10" xfId="361"/>
    <cellStyle name="Денежный 2 10 2" xfId="362"/>
    <cellStyle name="Денежный 2 10 2 10" xfId="363"/>
    <cellStyle name="Денежный 2 10 2 11" xfId="364"/>
    <cellStyle name="Денежный 2 10 2 12" xfId="365"/>
    <cellStyle name="Денежный 2 10 2 13" xfId="366"/>
    <cellStyle name="Денежный 2 10 2 2" xfId="367"/>
    <cellStyle name="Денежный 2 10 2 2 2" xfId="368"/>
    <cellStyle name="Денежный 2 10 2 3" xfId="369"/>
    <cellStyle name="Денежный 2 10 2 4" xfId="370"/>
    <cellStyle name="Денежный 2 10 2 5" xfId="371"/>
    <cellStyle name="Денежный 2 10 2 6" xfId="372"/>
    <cellStyle name="Денежный 2 10 2 7" xfId="373"/>
    <cellStyle name="Денежный 2 10 2 8" xfId="374"/>
    <cellStyle name="Денежный 2 10 2 9" xfId="375"/>
    <cellStyle name="Денежный 2 11" xfId="376"/>
    <cellStyle name="Денежный 2 11 2" xfId="377"/>
    <cellStyle name="Денежный 2 11 2 2" xfId="378"/>
    <cellStyle name="Денежный 2 11 2 3" xfId="379"/>
    <cellStyle name="Денежный 2 11 3" xfId="380"/>
    <cellStyle name="Денежный 2 12" xfId="381"/>
    <cellStyle name="Денежный 2 13" xfId="382"/>
    <cellStyle name="Денежный 2 13 2" xfId="383"/>
    <cellStyle name="Денежный 2 13 3" xfId="384"/>
    <cellStyle name="Денежный 2 14" xfId="385"/>
    <cellStyle name="Денежный 2 15" xfId="386"/>
    <cellStyle name="Денежный 2 16" xfId="387"/>
    <cellStyle name="Денежный 2 17" xfId="388"/>
    <cellStyle name="Денежный 2 18" xfId="389"/>
    <cellStyle name="Денежный 2 19" xfId="390"/>
    <cellStyle name="Денежный 2 2" xfId="391"/>
    <cellStyle name="Денежный 2 2 10" xfId="392"/>
    <cellStyle name="Денежный 2 2 11" xfId="393"/>
    <cellStyle name="Денежный 2 2 12" xfId="394"/>
    <cellStyle name="Денежный 2 2 2" xfId="395"/>
    <cellStyle name="Денежный 2 2 2 10" xfId="396"/>
    <cellStyle name="Денежный 2 2 2 11" xfId="397"/>
    <cellStyle name="Денежный 2 2 2 2" xfId="398"/>
    <cellStyle name="Денежный 2 2 2 3" xfId="399"/>
    <cellStyle name="Денежный 2 2 2 4" xfId="400"/>
    <cellStyle name="Денежный 2 2 2 4 2" xfId="401"/>
    <cellStyle name="Денежный 2 2 2 5" xfId="402"/>
    <cellStyle name="Денежный 2 2 2 6" xfId="403"/>
    <cellStyle name="Денежный 2 2 2 7" xfId="404"/>
    <cellStyle name="Денежный 2 2 2 8" xfId="405"/>
    <cellStyle name="Денежный 2 2 2 9" xfId="406"/>
    <cellStyle name="Денежный 2 2 3" xfId="407"/>
    <cellStyle name="Денежный 2 2 4" xfId="408"/>
    <cellStyle name="Денежный 2 2 5" xfId="409"/>
    <cellStyle name="Денежный 2 2 5 2" xfId="410"/>
    <cellStyle name="Денежный 2 2 6" xfId="411"/>
    <cellStyle name="Денежный 2 2 7" xfId="412"/>
    <cellStyle name="Денежный 2 2 8" xfId="413"/>
    <cellStyle name="Денежный 2 2 9" xfId="414"/>
    <cellStyle name="Денежный 2 20" xfId="415"/>
    <cellStyle name="Денежный 2 21" xfId="416"/>
    <cellStyle name="Денежный 2 22" xfId="417"/>
    <cellStyle name="Денежный 2 23" xfId="418"/>
    <cellStyle name="Денежный 2 24" xfId="419"/>
    <cellStyle name="Денежный 2 24 2" xfId="420"/>
    <cellStyle name="Денежный 2 25" xfId="421"/>
    <cellStyle name="Денежный 2 26" xfId="422"/>
    <cellStyle name="Денежный 2 27" xfId="423"/>
    <cellStyle name="Денежный 2 28" xfId="424"/>
    <cellStyle name="Денежный 2 29" xfId="425"/>
    <cellStyle name="Денежный 2 3" xfId="426"/>
    <cellStyle name="Денежный 2 3 2" xfId="427"/>
    <cellStyle name="Денежный 2 3 2 2" xfId="428"/>
    <cellStyle name="Денежный 2 3 2 3" xfId="429"/>
    <cellStyle name="Денежный 2 3 2 4" xfId="430"/>
    <cellStyle name="Денежный 2 3 3" xfId="431"/>
    <cellStyle name="Денежный 2 3 4" xfId="432"/>
    <cellStyle name="Денежный 2 3 5" xfId="433"/>
    <cellStyle name="Денежный 2 3 6" xfId="434"/>
    <cellStyle name="Денежный 2 3 7" xfId="435"/>
    <cellStyle name="Денежный 2 3 8" xfId="436"/>
    <cellStyle name="Денежный 2 3 9" xfId="437"/>
    <cellStyle name="Денежный 2 3 9 2" xfId="438"/>
    <cellStyle name="Денежный 2 3 9 2 2" xfId="439"/>
    <cellStyle name="Денежный 2 3 9 2 3" xfId="440"/>
    <cellStyle name="Денежный 2 3 9 2 4" xfId="441"/>
    <cellStyle name="Денежный 2 3 9 3" xfId="442"/>
    <cellStyle name="Денежный 2 3 9 4" xfId="443"/>
    <cellStyle name="Денежный 2 3 9 5" xfId="444"/>
    <cellStyle name="Денежный 2 3 9 6" xfId="445"/>
    <cellStyle name="Денежный 2 3 9 7" xfId="446"/>
    <cellStyle name="Денежный 2 3 9 8" xfId="447"/>
    <cellStyle name="Денежный 2 30" xfId="448"/>
    <cellStyle name="Денежный 2 31" xfId="449"/>
    <cellStyle name="Денежный 2 32" xfId="450"/>
    <cellStyle name="Денежный 2 33" xfId="451"/>
    <cellStyle name="Денежный 2 34" xfId="452"/>
    <cellStyle name="Денежный 2 35" xfId="453"/>
    <cellStyle name="Денежный 2 36" xfId="454"/>
    <cellStyle name="Денежный 2 36 2" xfId="455"/>
    <cellStyle name="Денежный 2 37" xfId="456"/>
    <cellStyle name="Денежный 2 38" xfId="457"/>
    <cellStyle name="Денежный 2 39" xfId="458"/>
    <cellStyle name="Денежный 2 4" xfId="459"/>
    <cellStyle name="Денежный 2 4 2" xfId="460"/>
    <cellStyle name="Денежный 2 4 3" xfId="461"/>
    <cellStyle name="Денежный 2 4 4" xfId="462"/>
    <cellStyle name="Денежный 2 4 5" xfId="463"/>
    <cellStyle name="Денежный 2 4 6" xfId="464"/>
    <cellStyle name="Денежный 2 4 7" xfId="465"/>
    <cellStyle name="Денежный 2 4 8" xfId="466"/>
    <cellStyle name="Денежный 2 4 9" xfId="467"/>
    <cellStyle name="Денежный 2 40" xfId="468"/>
    <cellStyle name="Денежный 2 41" xfId="469"/>
    <cellStyle name="Денежный 2 42" xfId="470"/>
    <cellStyle name="Денежный 2 43" xfId="471"/>
    <cellStyle name="Денежный 2 45" xfId="472"/>
    <cellStyle name="Денежный 2 46" xfId="473"/>
    <cellStyle name="Денежный 2 47" xfId="474"/>
    <cellStyle name="Денежный 2 5" xfId="475"/>
    <cellStyle name="Денежный 2 5 2" xfId="476"/>
    <cellStyle name="Денежный 2 5 2 2" xfId="477"/>
    <cellStyle name="Денежный 2 5 2 3" xfId="478"/>
    <cellStyle name="Денежный 2 5 2 4" xfId="479"/>
    <cellStyle name="Денежный 2 5 3" xfId="480"/>
    <cellStyle name="Денежный 2 5 3 2" xfId="481"/>
    <cellStyle name="Денежный 2 5 3 3" xfId="482"/>
    <cellStyle name="Денежный 2 5 3 4" xfId="483"/>
    <cellStyle name="Денежный 2 5 4" xfId="484"/>
    <cellStyle name="Денежный 2 5 4 2" xfId="485"/>
    <cellStyle name="Денежный 2 5 4 3" xfId="486"/>
    <cellStyle name="Денежный 2 5 4 4" xfId="487"/>
    <cellStyle name="Денежный 2 5 5" xfId="488"/>
    <cellStyle name="Денежный 2 5 6" xfId="489"/>
    <cellStyle name="Денежный 2 5 7" xfId="490"/>
    <cellStyle name="Денежный 2 5 8" xfId="491"/>
    <cellStyle name="Денежный 2 51" xfId="492"/>
    <cellStyle name="Денежный 2 6" xfId="493"/>
    <cellStyle name="Денежный 2 7" xfId="494"/>
    <cellStyle name="Денежный 2 8" xfId="495"/>
    <cellStyle name="Денежный 2 9" xfId="496"/>
    <cellStyle name="Денежный 20" xfId="497"/>
    <cellStyle name="Денежный 24" xfId="498"/>
    <cellStyle name="Денежный 24 12" xfId="499"/>
    <cellStyle name="Денежный 24 2" xfId="500"/>
    <cellStyle name="Денежный 24 2 2" xfId="501"/>
    <cellStyle name="Денежный 24 3" xfId="502"/>
    <cellStyle name="Денежный 24 3 2" xfId="503"/>
    <cellStyle name="Денежный 24 3 3" xfId="504"/>
    <cellStyle name="Денежный 24 3 4" xfId="505"/>
    <cellStyle name="Денежный 24 4" xfId="506"/>
    <cellStyle name="Денежный 24 5" xfId="507"/>
    <cellStyle name="Денежный 24 6" xfId="508"/>
    <cellStyle name="Денежный 24 7" xfId="509"/>
    <cellStyle name="Денежный 24 8" xfId="510"/>
    <cellStyle name="Денежный 26" xfId="511"/>
    <cellStyle name="Денежный 3" xfId="512"/>
    <cellStyle name="Денежный 3 10" xfId="513"/>
    <cellStyle name="Денежный 3 11" xfId="514"/>
    <cellStyle name="Денежный 3 12" xfId="515"/>
    <cellStyle name="Денежный 3 13" xfId="516"/>
    <cellStyle name="Денежный 3 14" xfId="517"/>
    <cellStyle name="Денежный 3 15" xfId="518"/>
    <cellStyle name="Денежный 3 2" xfId="519"/>
    <cellStyle name="Денежный 3 2 2" xfId="520"/>
    <cellStyle name="Денежный 3 2 2 2" xfId="521"/>
    <cellStyle name="Денежный 3 2 3" xfId="522"/>
    <cellStyle name="Денежный 3 3" xfId="523"/>
    <cellStyle name="Денежный 3 3 2" xfId="524"/>
    <cellStyle name="Денежный 3 3 3" xfId="525"/>
    <cellStyle name="Денежный 3 4" xfId="526"/>
    <cellStyle name="Денежный 3 4 2" xfId="527"/>
    <cellStyle name="Денежный 3 4 3" xfId="528"/>
    <cellStyle name="Денежный 3 5" xfId="529"/>
    <cellStyle name="Денежный 3 5 2" xfId="530"/>
    <cellStyle name="Денежный 3 5 3" xfId="531"/>
    <cellStyle name="Денежный 3 6" xfId="532"/>
    <cellStyle name="Денежный 3 6 2" xfId="533"/>
    <cellStyle name="Денежный 3 7" xfId="534"/>
    <cellStyle name="Денежный 3 8" xfId="535"/>
    <cellStyle name="Денежный 3 8 2" xfId="536"/>
    <cellStyle name="Денежный 3 8 3" xfId="537"/>
    <cellStyle name="Денежный 3 8 4" xfId="538"/>
    <cellStyle name="Денежный 3 9" xfId="539"/>
    <cellStyle name="Денежный 4" xfId="540"/>
    <cellStyle name="Денежный 4 10" xfId="541"/>
    <cellStyle name="Денежный 4 11" xfId="542"/>
    <cellStyle name="Денежный 4 12" xfId="543"/>
    <cellStyle name="Денежный 4 13" xfId="544"/>
    <cellStyle name="Денежный 4 13 2" xfId="545"/>
    <cellStyle name="Денежный 4 14" xfId="546"/>
    <cellStyle name="Денежный 4 14 2" xfId="547"/>
    <cellStyle name="Денежный 4 14 3" xfId="548"/>
    <cellStyle name="Денежный 4 14 4" xfId="549"/>
    <cellStyle name="Денежный 4 14 5" xfId="550"/>
    <cellStyle name="Денежный 4 14 6" xfId="551"/>
    <cellStyle name="Денежный 4 2" xfId="552"/>
    <cellStyle name="Денежный 4 2 2" xfId="553"/>
    <cellStyle name="Денежный 4 2 3" xfId="554"/>
    <cellStyle name="Денежный 4 3" xfId="555"/>
    <cellStyle name="Денежный 4 3 2" xfId="556"/>
    <cellStyle name="Денежный 4 3 3" xfId="557"/>
    <cellStyle name="Денежный 4 3 3 2" xfId="558"/>
    <cellStyle name="Денежный 4 3 3 3" xfId="559"/>
    <cellStyle name="Денежный 4 3 3 4" xfId="560"/>
    <cellStyle name="Денежный 4 3 4" xfId="561"/>
    <cellStyle name="Денежный 4 3 5" xfId="562"/>
    <cellStyle name="Денежный 4 3 6" xfId="563"/>
    <cellStyle name="Денежный 4 3 7" xfId="564"/>
    <cellStyle name="Денежный 4 4" xfId="565"/>
    <cellStyle name="Денежный 4 4 2" xfId="566"/>
    <cellStyle name="Денежный 4 5" xfId="567"/>
    <cellStyle name="Денежный 4 5 2" xfId="568"/>
    <cellStyle name="Денежный 4 6" xfId="569"/>
    <cellStyle name="Денежный 4 7" xfId="570"/>
    <cellStyle name="Денежный 4 8" xfId="571"/>
    <cellStyle name="Денежный 4 9" xfId="572"/>
    <cellStyle name="Денежный 5" xfId="573"/>
    <cellStyle name="Денежный 5 2" xfId="574"/>
    <cellStyle name="Денежный 5 2 2" xfId="575"/>
    <cellStyle name="Денежный 5 2 3" xfId="576"/>
    <cellStyle name="Денежный 5 3" xfId="577"/>
    <cellStyle name="Денежный 5 3 2" xfId="578"/>
    <cellStyle name="Денежный 5 4" xfId="579"/>
    <cellStyle name="Денежный 5 5" xfId="580"/>
    <cellStyle name="Денежный 5 5 2" xfId="581"/>
    <cellStyle name="Денежный 6" xfId="582"/>
    <cellStyle name="Денежный 6 10" xfId="583"/>
    <cellStyle name="Денежный 6 11" xfId="584"/>
    <cellStyle name="Денежный 6 2" xfId="585"/>
    <cellStyle name="Денежный 6 2 2" xfId="586"/>
    <cellStyle name="Денежный 6 2 3" xfId="587"/>
    <cellStyle name="Денежный 6 3" xfId="588"/>
    <cellStyle name="Денежный 6 4" xfId="589"/>
    <cellStyle name="Денежный 6 5" xfId="590"/>
    <cellStyle name="Денежный 6 5 2" xfId="591"/>
    <cellStyle name="Денежный 6 6" xfId="592"/>
    <cellStyle name="Денежный 6 7" xfId="593"/>
    <cellStyle name="Денежный 6 7 2" xfId="594"/>
    <cellStyle name="Денежный 6 7 3" xfId="595"/>
    <cellStyle name="Денежный 6 7 4" xfId="596"/>
    <cellStyle name="Денежный 6 7 5" xfId="597"/>
    <cellStyle name="Денежный 6 7 6" xfId="598"/>
    <cellStyle name="Денежный 6 8" xfId="599"/>
    <cellStyle name="Денежный 6 8 2" xfId="600"/>
    <cellStyle name="Денежный 6 8 3" xfId="601"/>
    <cellStyle name="Денежный 6 8 4" xfId="602"/>
    <cellStyle name="Денежный 6 9" xfId="603"/>
    <cellStyle name="Денежный 7 2" xfId="604"/>
    <cellStyle name="Денежный 7 2 2" xfId="605"/>
    <cellStyle name="Денежный 7 2 3" xfId="606"/>
    <cellStyle name="Денежный 7 3" xfId="607"/>
    <cellStyle name="Денежный 7 4" xfId="608"/>
    <cellStyle name="Денежный 7 5" xfId="609"/>
    <cellStyle name="Денежный 7 5 2" xfId="610"/>
    <cellStyle name="Денежный 7 6" xfId="611"/>
    <cellStyle name="Денежный 8 2" xfId="612"/>
    <cellStyle name="Денежный 8 2 2" xfId="613"/>
    <cellStyle name="Денежный 8 2 3" xfId="614"/>
    <cellStyle name="Денежный 8 3" xfId="615"/>
    <cellStyle name="Денежный 8 3 2" xfId="616"/>
    <cellStyle name="Денежный 8 4" xfId="617"/>
    <cellStyle name="Денежный 8 5" xfId="618"/>
    <cellStyle name="Денежный 8 5 2" xfId="619"/>
    <cellStyle name="Денежный 8 6" xfId="620"/>
    <cellStyle name="Денежный 9 2" xfId="621"/>
    <cellStyle name="Денежный 9 2 2" xfId="622"/>
    <cellStyle name="Денежный 9 2 3" xfId="623"/>
    <cellStyle name="Денежный 9 2 4" xfId="624"/>
    <cellStyle name="Денежный 9 3" xfId="625"/>
    <cellStyle name="Заголовок 1" xfId="626" builtinId="16" customBuiltin="1"/>
    <cellStyle name="Заголовок 1 2" xfId="627"/>
    <cellStyle name="Заголовок 1 3" xfId="628"/>
    <cellStyle name="Заголовок 2" xfId="629" builtinId="17" customBuiltin="1"/>
    <cellStyle name="Заголовок 2 2" xfId="630"/>
    <cellStyle name="Заголовок 2 3" xfId="631"/>
    <cellStyle name="Заголовок 3" xfId="632" builtinId="18" customBuiltin="1"/>
    <cellStyle name="Заголовок 3 2" xfId="633"/>
    <cellStyle name="Заголовок 3 3" xfId="634"/>
    <cellStyle name="Заголовок 4" xfId="635" builtinId="19" customBuiltin="1"/>
    <cellStyle name="Заголовок 4 2" xfId="636"/>
    <cellStyle name="Заголовок 4 3" xfId="637"/>
    <cellStyle name="Итог" xfId="638" builtinId="25" customBuiltin="1"/>
    <cellStyle name="Итог 2" xfId="639"/>
    <cellStyle name="Итог 3" xfId="640"/>
    <cellStyle name="Контрольная ячейка" xfId="641" builtinId="23" customBuiltin="1"/>
    <cellStyle name="Контрольная ячейка 2" xfId="642"/>
    <cellStyle name="Контрольная ячейка 3" xfId="643"/>
    <cellStyle name="Контрольная ячейка 4" xfId="644"/>
    <cellStyle name="Название" xfId="645" builtinId="15" customBuiltin="1"/>
    <cellStyle name="Название 2" xfId="646"/>
    <cellStyle name="Название 3" xfId="647"/>
    <cellStyle name="Нейтральный" xfId="648" builtinId="28" customBuiltin="1"/>
    <cellStyle name="Нейтральный 2" xfId="649"/>
    <cellStyle name="Нейтральный 3" xfId="650"/>
    <cellStyle name="Нейтральный 4" xfId="651"/>
    <cellStyle name="Обычный" xfId="0" builtinId="0"/>
    <cellStyle name="Обычный 10" xfId="652"/>
    <cellStyle name="Обычный 10 2" xfId="653"/>
    <cellStyle name="Обычный 10 3" xfId="654"/>
    <cellStyle name="Обычный 11" xfId="655"/>
    <cellStyle name="Обычный 11 10" xfId="656"/>
    <cellStyle name="Обычный 11 11" xfId="657"/>
    <cellStyle name="Обычный 11 12" xfId="658"/>
    <cellStyle name="Обычный 11 12 2" xfId="659"/>
    <cellStyle name="Обычный 11 2" xfId="660"/>
    <cellStyle name="Обычный 11 2 2" xfId="661"/>
    <cellStyle name="Обычный 11 3" xfId="662"/>
    <cellStyle name="Обычный 11 4" xfId="663"/>
    <cellStyle name="Обычный 11 5" xfId="664"/>
    <cellStyle name="Обычный 11 6" xfId="665"/>
    <cellStyle name="Обычный 11 7" xfId="666"/>
    <cellStyle name="Обычный 11 8" xfId="667"/>
    <cellStyle name="Обычный 11 9" xfId="668"/>
    <cellStyle name="Обычный 12" xfId="669"/>
    <cellStyle name="Обычный 12 2 2" xfId="670"/>
    <cellStyle name="Обычный 12 2 2 2" xfId="1052"/>
    <cellStyle name="Обычный 13 2" xfId="671"/>
    <cellStyle name="Обычный 14" xfId="672"/>
    <cellStyle name="Обычный 14 2" xfId="673"/>
    <cellStyle name="Обычный 14 3" xfId="674"/>
    <cellStyle name="Обычный 14 4" xfId="675"/>
    <cellStyle name="Обычный 14 5" xfId="676"/>
    <cellStyle name="Обычный 14 6" xfId="677"/>
    <cellStyle name="Обычный 15" xfId="678"/>
    <cellStyle name="Обычный 15 2" xfId="679"/>
    <cellStyle name="Обычный 16" xfId="680"/>
    <cellStyle name="Обычный 17" xfId="681"/>
    <cellStyle name="Обычный 17 2" xfId="682"/>
    <cellStyle name="Обычный 17 3" xfId="683"/>
    <cellStyle name="Обычный 17 4" xfId="684"/>
    <cellStyle name="Обычный 17 5" xfId="685"/>
    <cellStyle name="Обычный 17 6" xfId="686"/>
    <cellStyle name="Обычный 17 7" xfId="687"/>
    <cellStyle name="Обычный 18" xfId="688"/>
    <cellStyle name="Обычный 18 2" xfId="689"/>
    <cellStyle name="Обычный 18 3" xfId="690"/>
    <cellStyle name="Обычный 19" xfId="691"/>
    <cellStyle name="Обычный 2" xfId="692"/>
    <cellStyle name="Обычный 2 10" xfId="693"/>
    <cellStyle name="Обычный 2 10 2" xfId="694"/>
    <cellStyle name="Обычный 2 11" xfId="695"/>
    <cellStyle name="Обычный 2 12" xfId="696"/>
    <cellStyle name="Обычный 2 13" xfId="697"/>
    <cellStyle name="Обычный 2 14" xfId="698"/>
    <cellStyle name="Обычный 2 14 10" xfId="699"/>
    <cellStyle name="Обычный 2 14 10 2" xfId="700"/>
    <cellStyle name="Обычный 2 14 11" xfId="701"/>
    <cellStyle name="Обычный 2 14 12" xfId="702"/>
    <cellStyle name="Обычный 2 14 2" xfId="703"/>
    <cellStyle name="Обычный 2 14 2 2" xfId="704"/>
    <cellStyle name="Обычный 2 14 3" xfId="705"/>
    <cellStyle name="Обычный 2 14 4" xfId="706"/>
    <cellStyle name="Обычный 2 14 5" xfId="707"/>
    <cellStyle name="Обычный 2 14 6" xfId="708"/>
    <cellStyle name="Обычный 2 14 7" xfId="709"/>
    <cellStyle name="Обычный 2 14 8" xfId="710"/>
    <cellStyle name="Обычный 2 14 9" xfId="711"/>
    <cellStyle name="Обычный 2 15" xfId="712"/>
    <cellStyle name="Обычный 2 16" xfId="713"/>
    <cellStyle name="Обычный 2 17" xfId="714"/>
    <cellStyle name="Обычный 2 18" xfId="715"/>
    <cellStyle name="Обычный 2 19" xfId="716"/>
    <cellStyle name="Обычный 2 2" xfId="717"/>
    <cellStyle name="Обычный 2 2 10" xfId="718"/>
    <cellStyle name="Обычный 2 2 10 2" xfId="719"/>
    <cellStyle name="Обычный 2 2 11" xfId="720"/>
    <cellStyle name="Обычный 2 2 12" xfId="721"/>
    <cellStyle name="Обычный 2 2 13" xfId="722"/>
    <cellStyle name="Обычный 2 2 14" xfId="723"/>
    <cellStyle name="Обычный 2 2 15" xfId="724"/>
    <cellStyle name="Обычный 2 2 16" xfId="725"/>
    <cellStyle name="Обычный 2 2 17" xfId="726"/>
    <cellStyle name="Обычный 2 2 2" xfId="727"/>
    <cellStyle name="Обычный 2 2 2 2" xfId="728"/>
    <cellStyle name="Обычный 2 2 2 2 2" xfId="729"/>
    <cellStyle name="Обычный 2 2 2 2 3" xfId="730"/>
    <cellStyle name="Обычный 2 2 2 2 4" xfId="731"/>
    <cellStyle name="Обычный 2 2 2 2 5" xfId="732"/>
    <cellStyle name="Обычный 2 2 2 3" xfId="733"/>
    <cellStyle name="Обычный 2 2 2 3 2" xfId="734"/>
    <cellStyle name="Обычный 2 2 2 4" xfId="735"/>
    <cellStyle name="Обычный 2 2 2 4 2" xfId="736"/>
    <cellStyle name="Обычный 2 2 2 4 3" xfId="737"/>
    <cellStyle name="Обычный 2 2 2 4 4" xfId="738"/>
    <cellStyle name="Обычный 2 2 2 5" xfId="739"/>
    <cellStyle name="Обычный 2 2 2 5 2" xfId="740"/>
    <cellStyle name="Обычный 2 2 2 5 3" xfId="741"/>
    <cellStyle name="Обычный 2 2 2 5 4" xfId="742"/>
    <cellStyle name="Обычный 2 2 2 6" xfId="743"/>
    <cellStyle name="Обычный 2 2 2 7" xfId="744"/>
    <cellStyle name="Обычный 2 2 2 8" xfId="745"/>
    <cellStyle name="Обычный 2 2 2 9" xfId="746"/>
    <cellStyle name="Обычный 2 2 3" xfId="747"/>
    <cellStyle name="Обычный 2 2 3 2" xfId="748"/>
    <cellStyle name="Обычный 2 2 3 2 2" xfId="749"/>
    <cellStyle name="Обычный 2 2 3 2 3" xfId="750"/>
    <cellStyle name="Обычный 2 2 3 3" xfId="751"/>
    <cellStyle name="Обычный 2 2 3 4" xfId="752"/>
    <cellStyle name="Обычный 2 2 3 5" xfId="753"/>
    <cellStyle name="Обычный 2 2 3 6" xfId="754"/>
    <cellStyle name="Обычный 2 2 3 7" xfId="755"/>
    <cellStyle name="Обычный 2 2 3 8" xfId="756"/>
    <cellStyle name="Обычный 2 2 4" xfId="757"/>
    <cellStyle name="Обычный 2 2 4 2" xfId="758"/>
    <cellStyle name="Обычный 2 2 4 3" xfId="759"/>
    <cellStyle name="Обычный 2 2 4 4" xfId="760"/>
    <cellStyle name="Обычный 2 2 5" xfId="761"/>
    <cellStyle name="Обычный 2 2 5 2" xfId="762"/>
    <cellStyle name="Обычный 2 2 5 3" xfId="763"/>
    <cellStyle name="Обычный 2 2 5 4" xfId="764"/>
    <cellStyle name="Обычный 2 2 6" xfId="765"/>
    <cellStyle name="Обычный 2 2 7" xfId="766"/>
    <cellStyle name="Обычный 2 2 8" xfId="767"/>
    <cellStyle name="Обычный 2 2 9" xfId="768"/>
    <cellStyle name="Обычный 2 2_База1 (version 1)" xfId="769"/>
    <cellStyle name="Обычный 2 20" xfId="770"/>
    <cellStyle name="Обычный 2 21" xfId="771"/>
    <cellStyle name="Обычный 2 22" xfId="772"/>
    <cellStyle name="Обычный 2 23" xfId="773"/>
    <cellStyle name="Обычный 2 24" xfId="774"/>
    <cellStyle name="Обычный 2 24 2" xfId="775"/>
    <cellStyle name="Обычный 2 24 3" xfId="776"/>
    <cellStyle name="Обычный 2 24 4" xfId="777"/>
    <cellStyle name="Обычный 2 24 5" xfId="778"/>
    <cellStyle name="Обычный 2 25" xfId="779"/>
    <cellStyle name="Обычный 2 26" xfId="780"/>
    <cellStyle name="Обычный 2 27" xfId="781"/>
    <cellStyle name="Обычный 2 28" xfId="782"/>
    <cellStyle name="Обычный 2 29" xfId="783"/>
    <cellStyle name="Обычный 2 3" xfId="784"/>
    <cellStyle name="Обычный 2 3 2" xfId="785"/>
    <cellStyle name="Обычный 2 3 2 2" xfId="786"/>
    <cellStyle name="Обычный 2 3 2 3" xfId="787"/>
    <cellStyle name="Обычный 2 3 3" xfId="788"/>
    <cellStyle name="Обычный 2 3 4" xfId="789"/>
    <cellStyle name="Обычный 2 3 5" xfId="790"/>
    <cellStyle name="Обычный 2 3 6" xfId="791"/>
    <cellStyle name="Обычный 2 3 7" xfId="792"/>
    <cellStyle name="Обычный 2 3 8" xfId="793"/>
    <cellStyle name="Обычный 2 3 9" xfId="794"/>
    <cellStyle name="Обычный 2 30" xfId="795"/>
    <cellStyle name="Обычный 2 31" xfId="796"/>
    <cellStyle name="Обычный 2 32" xfId="797"/>
    <cellStyle name="Обычный 2 33" xfId="798"/>
    <cellStyle name="Обычный 2 33 2" xfId="799"/>
    <cellStyle name="Обычный 2 34" xfId="800"/>
    <cellStyle name="Обычный 2 35" xfId="801"/>
    <cellStyle name="Обычный 2 36" xfId="802"/>
    <cellStyle name="Обычный 2 37" xfId="803"/>
    <cellStyle name="Обычный 2 38" xfId="804"/>
    <cellStyle name="Обычный 2 39" xfId="805"/>
    <cellStyle name="Обычный 2 4" xfId="806"/>
    <cellStyle name="Обычный 2 4 10" xfId="807"/>
    <cellStyle name="Обычный 2 4 2" xfId="808"/>
    <cellStyle name="Обычный 2 4 2 2" xfId="809"/>
    <cellStyle name="Обычный 2 4 2 3" xfId="810"/>
    <cellStyle name="Обычный 2 4 3" xfId="811"/>
    <cellStyle name="Обычный 2 4 4" xfId="812"/>
    <cellStyle name="Обычный 2 4 5" xfId="813"/>
    <cellStyle name="Обычный 2 4 6" xfId="814"/>
    <cellStyle name="Обычный 2 4 7" xfId="815"/>
    <cellStyle name="Обычный 2 4 8" xfId="816"/>
    <cellStyle name="Обычный 2 4 9" xfId="817"/>
    <cellStyle name="Обычный 2 40" xfId="818"/>
    <cellStyle name="Обычный 2 47" xfId="819"/>
    <cellStyle name="Обычный 2 5" xfId="820"/>
    <cellStyle name="Обычный 2 5 2" xfId="821"/>
    <cellStyle name="Обычный 2 5 2 2" xfId="822"/>
    <cellStyle name="Обычный 2 5 3" xfId="823"/>
    <cellStyle name="Обычный 2 5 3 2" xfId="824"/>
    <cellStyle name="Обычный 2 5 3 3" xfId="825"/>
    <cellStyle name="Обычный 2 51" xfId="826"/>
    <cellStyle name="Обычный 2 6" xfId="827"/>
    <cellStyle name="Обычный 2 6 2" xfId="828"/>
    <cellStyle name="Обычный 2 6 2 2" xfId="829"/>
    <cellStyle name="Обычный 2 6 2 3" xfId="830"/>
    <cellStyle name="Обычный 2 7" xfId="831"/>
    <cellStyle name="Обычный 2 7 2" xfId="832"/>
    <cellStyle name="Обычный 2 8" xfId="833"/>
    <cellStyle name="Обычный 2 9" xfId="834"/>
    <cellStyle name="Обычный 2_Выездка ноябрь 2010 г." xfId="835"/>
    <cellStyle name="Обычный 20" xfId="836"/>
    <cellStyle name="Обычный 21" xfId="837"/>
    <cellStyle name="Обычный 22" xfId="838"/>
    <cellStyle name="Обычный 23" xfId="839"/>
    <cellStyle name="Обычный 24" xfId="840"/>
    <cellStyle name="Обычный 25" xfId="841"/>
    <cellStyle name="Обычный 26" xfId="842"/>
    <cellStyle name="Обычный 29" xfId="843"/>
    <cellStyle name="Обычный 3" xfId="844"/>
    <cellStyle name="Обычный 3 10" xfId="845"/>
    <cellStyle name="Обычный 3 11" xfId="846"/>
    <cellStyle name="Обычный 3 12" xfId="847"/>
    <cellStyle name="Обычный 3 13" xfId="848"/>
    <cellStyle name="Обычный 3 13 2" xfId="849"/>
    <cellStyle name="Обычный 3 13_pudost_16-07_17_startovye" xfId="850"/>
    <cellStyle name="Обычный 3 14" xfId="851"/>
    <cellStyle name="Обычный 3 15" xfId="852"/>
    <cellStyle name="Обычный 3 16" xfId="853"/>
    <cellStyle name="Обычный 3 17" xfId="854"/>
    <cellStyle name="Обычный 3 18" xfId="855"/>
    <cellStyle name="Обычный 3 19" xfId="856"/>
    <cellStyle name="Обычный 3 2" xfId="857"/>
    <cellStyle name="Обычный 3 2 10" xfId="858"/>
    <cellStyle name="Обычный 3 2 11" xfId="859"/>
    <cellStyle name="Обычный 3 2 2" xfId="860"/>
    <cellStyle name="Обычный 3 2 2 10" xfId="861"/>
    <cellStyle name="Обычный 3 2 2 2" xfId="862"/>
    <cellStyle name="Обычный 3 2 2 2 2" xfId="863"/>
    <cellStyle name="Обычный 3 2 2 3" xfId="864"/>
    <cellStyle name="Обычный 3 2 2 4" xfId="865"/>
    <cellStyle name="Обычный 3 2 2 5" xfId="866"/>
    <cellStyle name="Обычный 3 2 2 6" xfId="867"/>
    <cellStyle name="Обычный 3 2 2 7" xfId="868"/>
    <cellStyle name="Обычный 3 2 2 8" xfId="869"/>
    <cellStyle name="Обычный 3 2 2 9" xfId="870"/>
    <cellStyle name="Обычный 3 2 3" xfId="871"/>
    <cellStyle name="Обычный 3 2 4" xfId="872"/>
    <cellStyle name="Обычный 3 2 4 2" xfId="873"/>
    <cellStyle name="Обычный 3 2 5" xfId="874"/>
    <cellStyle name="Обычный 3 2 6" xfId="875"/>
    <cellStyle name="Обычный 3 2 7" xfId="876"/>
    <cellStyle name="Обычный 3 2 8" xfId="877"/>
    <cellStyle name="Обычный 3 2 9" xfId="878"/>
    <cellStyle name="Обычный 3 20" xfId="879"/>
    <cellStyle name="Обычный 3 21" xfId="880"/>
    <cellStyle name="Обычный 3 3" xfId="881"/>
    <cellStyle name="Обычный 3 3 2" xfId="882"/>
    <cellStyle name="Обычный 3 3 3" xfId="883"/>
    <cellStyle name="Обычный 3 4" xfId="884"/>
    <cellStyle name="Обычный 3 5" xfId="885"/>
    <cellStyle name="Обычный 3 5 2" xfId="886"/>
    <cellStyle name="Обычный 3 5 3" xfId="887"/>
    <cellStyle name="Обычный 3 6" xfId="888"/>
    <cellStyle name="Обычный 3 7" xfId="889"/>
    <cellStyle name="Обычный 3 8" xfId="890"/>
    <cellStyle name="Обычный 3 9" xfId="891"/>
    <cellStyle name="Обычный 30" xfId="892"/>
    <cellStyle name="Обычный 31" xfId="893"/>
    <cellStyle name="Обычный 34" xfId="894"/>
    <cellStyle name="Обычный 35" xfId="895"/>
    <cellStyle name="Обычный 36" xfId="896"/>
    <cellStyle name="Обычный 39" xfId="897"/>
    <cellStyle name="Обычный 4" xfId="898"/>
    <cellStyle name="Обычный 4 10" xfId="899"/>
    <cellStyle name="Обычный 4 11" xfId="900"/>
    <cellStyle name="Обычный 4 12" xfId="901"/>
    <cellStyle name="Обычный 4 13" xfId="902"/>
    <cellStyle name="Обычный 4 14" xfId="903"/>
    <cellStyle name="Обычный 4 14 2" xfId="904"/>
    <cellStyle name="Обычный 4 14 3" xfId="905"/>
    <cellStyle name="Обычный 4 14 4" xfId="906"/>
    <cellStyle name="Обычный 4 15" xfId="907"/>
    <cellStyle name="Обычный 4 16" xfId="908"/>
    <cellStyle name="Обычный 4 17" xfId="909"/>
    <cellStyle name="Обычный 4 2" xfId="910"/>
    <cellStyle name="Обычный 4 2 2" xfId="911"/>
    <cellStyle name="Обычный 4 2 3" xfId="912"/>
    <cellStyle name="Обычный 4 3" xfId="913"/>
    <cellStyle name="Обычный 4 4" xfId="914"/>
    <cellStyle name="Обычный 4 5" xfId="915"/>
    <cellStyle name="Обычный 4 6" xfId="916"/>
    <cellStyle name="Обычный 4 7" xfId="917"/>
    <cellStyle name="Обычный 4 8" xfId="918"/>
    <cellStyle name="Обычный 4 9" xfId="919"/>
    <cellStyle name="Обычный 40" xfId="920"/>
    <cellStyle name="Обычный 42" xfId="921"/>
    <cellStyle name="Обычный 43" xfId="922"/>
    <cellStyle name="Обычный 45" xfId="923"/>
    <cellStyle name="Обычный 5" xfId="924"/>
    <cellStyle name="Обычный 5 10" xfId="925"/>
    <cellStyle name="Обычный 5 11" xfId="926"/>
    <cellStyle name="Обычный 5 12" xfId="927"/>
    <cellStyle name="Обычный 5 13" xfId="928"/>
    <cellStyle name="Обычный 5 14" xfId="929"/>
    <cellStyle name="Обычный 5 15" xfId="930"/>
    <cellStyle name="Обычный 5 16" xfId="931"/>
    <cellStyle name="Обычный 5 17" xfId="932"/>
    <cellStyle name="Обычный 5 18" xfId="933"/>
    <cellStyle name="Обычный 5 19" xfId="934"/>
    <cellStyle name="Обычный 5 2" xfId="935"/>
    <cellStyle name="Обычный 5 2 2" xfId="936"/>
    <cellStyle name="Обычный 5 2 3" xfId="937"/>
    <cellStyle name="Обычный 5 20" xfId="938"/>
    <cellStyle name="Обычный 5 21" xfId="939"/>
    <cellStyle name="Обычный 5 3" xfId="940"/>
    <cellStyle name="Обычный 5 3 2" xfId="941"/>
    <cellStyle name="Обычный 5 3 3" xfId="942"/>
    <cellStyle name="Обычный 5 4" xfId="943"/>
    <cellStyle name="Обычный 5 4 2" xfId="944"/>
    <cellStyle name="Обычный 5 5" xfId="945"/>
    <cellStyle name="Обычный 5 6" xfId="946"/>
    <cellStyle name="Обычный 5 7" xfId="947"/>
    <cellStyle name="Обычный 5 8" xfId="948"/>
    <cellStyle name="Обычный 5 9" xfId="949"/>
    <cellStyle name="Обычный 5_15_06_2014_prinevskoe" xfId="950"/>
    <cellStyle name="Обычный 6" xfId="951"/>
    <cellStyle name="Обычный 6 10" xfId="952"/>
    <cellStyle name="Обычный 6 11" xfId="953"/>
    <cellStyle name="Обычный 6 12" xfId="954"/>
    <cellStyle name="Обычный 6 13" xfId="955"/>
    <cellStyle name="Обычный 6 14" xfId="956"/>
    <cellStyle name="Обычный 6 15" xfId="957"/>
    <cellStyle name="Обычный 6 16" xfId="958"/>
    <cellStyle name="Обычный 6 17" xfId="959"/>
    <cellStyle name="Обычный 6 2" xfId="960"/>
    <cellStyle name="Обычный 6 2 2" xfId="961"/>
    <cellStyle name="Обычный 6 3" xfId="962"/>
    <cellStyle name="Обычный 6 4" xfId="963"/>
    <cellStyle name="Обычный 6 5" xfId="964"/>
    <cellStyle name="Обычный 6 6" xfId="965"/>
    <cellStyle name="Обычный 6 7" xfId="966"/>
    <cellStyle name="Обычный 6 8" xfId="967"/>
    <cellStyle name="Обычный 6 9" xfId="968"/>
    <cellStyle name="Обычный 7" xfId="969"/>
    <cellStyle name="Обычный 7 10" xfId="970"/>
    <cellStyle name="Обычный 7 11" xfId="971"/>
    <cellStyle name="Обычный 7 12" xfId="972"/>
    <cellStyle name="Обычный 7 2" xfId="973"/>
    <cellStyle name="Обычный 7 3" xfId="974"/>
    <cellStyle name="Обычный 7 4" xfId="975"/>
    <cellStyle name="Обычный 7 5" xfId="976"/>
    <cellStyle name="Обычный 7 6" xfId="977"/>
    <cellStyle name="Обычный 7 7" xfId="978"/>
    <cellStyle name="Обычный 7 8" xfId="979"/>
    <cellStyle name="Обычный 7 9" xfId="980"/>
    <cellStyle name="Обычный 8" xfId="981"/>
    <cellStyle name="Обычный 8 2" xfId="982"/>
    <cellStyle name="Обычный 8 3" xfId="983"/>
    <cellStyle name="Обычный 8 4" xfId="984"/>
    <cellStyle name="Обычный 9" xfId="985"/>
    <cellStyle name="Обычный 9 2" xfId="986"/>
    <cellStyle name="Обычный_База 2 2 2" xfId="987"/>
    <cellStyle name="Обычный_База 2 2 2 2 2 2" xfId="1048"/>
    <cellStyle name="Обычный_База_База1 2_База1 (version 1)" xfId="988"/>
    <cellStyle name="Обычный_Выездка технические1" xfId="989"/>
    <cellStyle name="Обычный_Выездка технические1 2" xfId="990"/>
    <cellStyle name="Обычный_Выездка технические1 3" xfId="991"/>
    <cellStyle name="Обычный_Выездка технические1 3 2" xfId="992"/>
    <cellStyle name="Обычный_Измайлово-2003" xfId="993"/>
    <cellStyle name="Обычный_Измайлово-2003 2" xfId="994"/>
    <cellStyle name="Обычный_конкур К" xfId="1049"/>
    <cellStyle name="Обычный_конкур1" xfId="995"/>
    <cellStyle name="Обычный_конкур1 2 2" xfId="1051"/>
    <cellStyle name="Обычный_Лист Microsoft Excel" xfId="996"/>
    <cellStyle name="Обычный_Лист Microsoft Excel 10" xfId="997"/>
    <cellStyle name="Обычный_Лист Microsoft Excel 10 2" xfId="1050"/>
    <cellStyle name="Обычный_Лист Microsoft Excel 11" xfId="998"/>
    <cellStyle name="Обычный_Лист Microsoft Excel 2" xfId="999"/>
    <cellStyle name="Обычный_Лист Microsoft Excel 2 12" xfId="1000"/>
    <cellStyle name="Обычный_Лист Microsoft Excel 3" xfId="1001"/>
    <cellStyle name="Обычный_Лист Microsoft Excel 3 2" xfId="1046"/>
    <cellStyle name="Обычный_Орел" xfId="1002"/>
    <cellStyle name="Обычный_Орел 11" xfId="1047"/>
    <cellStyle name="Обычный_Россия (В) юниоры 2_Стартовые 04-06.04.13 4" xfId="1003"/>
    <cellStyle name="Обычный_Форма технических_конкур" xfId="1004"/>
    <cellStyle name="Плохой" xfId="1005" builtinId="27" customBuiltin="1"/>
    <cellStyle name="Плохой 2" xfId="1006"/>
    <cellStyle name="Плохой 3" xfId="1007"/>
    <cellStyle name="Плохой 4" xfId="1008"/>
    <cellStyle name="Пояснение" xfId="1009" builtinId="53" customBuiltin="1"/>
    <cellStyle name="Пояснение 2" xfId="1010"/>
    <cellStyle name="Пояснение 3" xfId="1011"/>
    <cellStyle name="Примечание" xfId="1012" builtinId="10" customBuiltin="1"/>
    <cellStyle name="Примечание 2" xfId="1013"/>
    <cellStyle name="Примечание 3" xfId="1014"/>
    <cellStyle name="Примечание 4" xfId="1015"/>
    <cellStyle name="Примечание 5" xfId="1016"/>
    <cellStyle name="Процентный 2" xfId="1017"/>
    <cellStyle name="Связанная ячейка" xfId="1018" builtinId="24" customBuiltin="1"/>
    <cellStyle name="Связанная ячейка 2" xfId="1019"/>
    <cellStyle name="Связанная ячейка 3" xfId="1020"/>
    <cellStyle name="Текст предупреждения" xfId="1021" builtinId="11" customBuiltin="1"/>
    <cellStyle name="Текст предупреждения 2" xfId="1022"/>
    <cellStyle name="Текст предупреждения 3" xfId="1023"/>
    <cellStyle name="Финансовый 2" xfId="1024"/>
    <cellStyle name="Финансовый 2 2" xfId="1025"/>
    <cellStyle name="Финансовый 2 2 2" xfId="1026"/>
    <cellStyle name="Финансовый 2 2 2 2" xfId="1027"/>
    <cellStyle name="Финансовый 2 2 3" xfId="1028"/>
    <cellStyle name="Финансовый 2 2 4" xfId="1029"/>
    <cellStyle name="Финансовый 2 2 4 2" xfId="1030"/>
    <cellStyle name="Финансовый 2 2 5" xfId="1031"/>
    <cellStyle name="Финансовый 2 2 5 2" xfId="1032"/>
    <cellStyle name="Финансовый 2 2 6" xfId="1033"/>
    <cellStyle name="Финансовый 2 2 6 2" xfId="1034"/>
    <cellStyle name="Финансовый 2 3" xfId="1035"/>
    <cellStyle name="Финансовый 2 3 2" xfId="1036"/>
    <cellStyle name="Финансовый 2 4" xfId="1037"/>
    <cellStyle name="Финансовый 2 4 2" xfId="1038"/>
    <cellStyle name="Финансовый 3" xfId="1039"/>
    <cellStyle name="Финансовый 3 2" xfId="1040"/>
    <cellStyle name="Финансовый 4" xfId="1041"/>
    <cellStyle name="Хороший" xfId="1042" builtinId="26" customBuiltin="1"/>
    <cellStyle name="Хороший 2" xfId="1043"/>
    <cellStyle name="Хороший 3" xfId="1044"/>
    <cellStyle name="Хороший 4" xfId="10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542925</xdr:colOff>
      <xdr:row>1</xdr:row>
      <xdr:rowOff>95250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1190625</xdr:colOff>
      <xdr:row>0</xdr:row>
      <xdr:rowOff>0</xdr:rowOff>
    </xdr:from>
    <xdr:to>
      <xdr:col>11</xdr:col>
      <xdr:colOff>857250</xdr:colOff>
      <xdr:row>1</xdr:row>
      <xdr:rowOff>323850</xdr:rowOff>
    </xdr:to>
    <xdr:pic>
      <xdr:nvPicPr>
        <xdr:cNvPr id="4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91725" y="0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683558</xdr:colOff>
      <xdr:row>2</xdr:row>
      <xdr:rowOff>31937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6933" cy="774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291353</xdr:colOff>
      <xdr:row>0</xdr:row>
      <xdr:rowOff>134470</xdr:rowOff>
    </xdr:from>
    <xdr:to>
      <xdr:col>25</xdr:col>
      <xdr:colOff>216273</xdr:colOff>
      <xdr:row>5</xdr:row>
      <xdr:rowOff>47624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5253" y="134470"/>
          <a:ext cx="1315570" cy="1001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683558</xdr:colOff>
      <xdr:row>2</xdr:row>
      <xdr:rowOff>31937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734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291353</xdr:colOff>
      <xdr:row>0</xdr:row>
      <xdr:rowOff>134470</xdr:rowOff>
    </xdr:from>
    <xdr:to>
      <xdr:col>25</xdr:col>
      <xdr:colOff>216273</xdr:colOff>
      <xdr:row>3</xdr:row>
      <xdr:rowOff>193301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9735" y="134470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136525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60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328422</xdr:colOff>
      <xdr:row>3</xdr:row>
      <xdr:rowOff>50800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49400" y="114300"/>
          <a:ext cx="1319022" cy="100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136525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328422</xdr:colOff>
      <xdr:row>3</xdr:row>
      <xdr:rowOff>50800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30350" y="114300"/>
          <a:ext cx="1319022" cy="100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136525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323850</xdr:colOff>
      <xdr:row>3</xdr:row>
      <xdr:rowOff>47625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30350" y="114300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136525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323850</xdr:colOff>
      <xdr:row>3</xdr:row>
      <xdr:rowOff>47625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30350" y="114300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136525</xdr:rowOff>
    </xdr:to>
    <xdr:pic>
      <xdr:nvPicPr>
        <xdr:cNvPr id="4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136525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323850</xdr:colOff>
      <xdr:row>3</xdr:row>
      <xdr:rowOff>47625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30350" y="114300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136525</xdr:rowOff>
    </xdr:to>
    <xdr:pic>
      <xdr:nvPicPr>
        <xdr:cNvPr id="4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680235</xdr:colOff>
      <xdr:row>2</xdr:row>
      <xdr:rowOff>137583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8902" cy="7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201082</xdr:colOff>
      <xdr:row>0</xdr:row>
      <xdr:rowOff>52917</xdr:rowOff>
    </xdr:from>
    <xdr:to>
      <xdr:col>24</xdr:col>
      <xdr:colOff>436032</xdr:colOff>
      <xdr:row>4</xdr:row>
      <xdr:rowOff>58209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01499" y="52917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view="pageBreakPreview" zoomScale="75" zoomScaleNormal="100" zoomScaleSheetLayoutView="75" workbookViewId="0">
      <pane ySplit="6" topLeftCell="A7" activePane="bottomLeft" state="frozen"/>
      <selection pane="bottomLeft" activeCell="Q11" sqref="Q11"/>
    </sheetView>
  </sheetViews>
  <sheetFormatPr defaultRowHeight="12.75"/>
  <cols>
    <col min="1" max="1" width="5.5703125" style="50" customWidth="1"/>
    <col min="2" max="3" width="4.28515625" style="50" hidden="1" customWidth="1"/>
    <col min="4" max="4" width="19.5703125" style="48" customWidth="1"/>
    <col min="5" max="5" width="9.140625" style="48" customWidth="1"/>
    <col min="6" max="6" width="6.28515625" style="48" customWidth="1"/>
    <col min="7" max="7" width="35.5703125" style="48" customWidth="1"/>
    <col min="8" max="8" width="10.85546875" style="48" customWidth="1"/>
    <col min="9" max="9" width="19.7109375" style="51" customWidth="1"/>
    <col min="10" max="10" width="16.7109375" style="51" customWidth="1"/>
    <col min="11" max="11" width="24.7109375" style="52" customWidth="1"/>
    <col min="12" max="12" width="14.140625" style="48" customWidth="1"/>
    <col min="13" max="16384" width="9.140625" style="48"/>
  </cols>
  <sheetData>
    <row r="1" spans="1:15" s="60" customFormat="1" ht="53.25" customHeight="1">
      <c r="A1" s="178" t="s">
        <v>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5" s="60" customFormat="1" ht="33.75" customHeight="1">
      <c r="A2" s="180" t="s">
        <v>65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5" ht="15.95" customHeight="1">
      <c r="A3" s="180" t="s">
        <v>19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5" s="65" customFormat="1" ht="15" customHeight="1">
      <c r="A4" s="181" t="s">
        <v>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5" s="49" customFormat="1" ht="17.25" customHeight="1">
      <c r="A5" s="90" t="s">
        <v>83</v>
      </c>
      <c r="B5" s="61"/>
      <c r="C5" s="61"/>
      <c r="D5" s="62"/>
      <c r="E5" s="62"/>
      <c r="F5" s="62"/>
      <c r="G5" s="63"/>
      <c r="H5" s="63"/>
      <c r="I5" s="64"/>
      <c r="J5" s="64"/>
      <c r="K5" s="65"/>
      <c r="L5" s="70" t="s">
        <v>202</v>
      </c>
    </row>
    <row r="6" spans="1:15" s="69" customFormat="1" ht="57.75" customHeight="1">
      <c r="A6" s="66" t="s">
        <v>1</v>
      </c>
      <c r="B6" s="66" t="s">
        <v>2</v>
      </c>
      <c r="C6" s="66" t="s">
        <v>14</v>
      </c>
      <c r="D6" s="67" t="s">
        <v>12</v>
      </c>
      <c r="E6" s="67" t="s">
        <v>3</v>
      </c>
      <c r="F6" s="66" t="s">
        <v>15</v>
      </c>
      <c r="G6" s="67" t="s">
        <v>13</v>
      </c>
      <c r="H6" s="67" t="s">
        <v>3</v>
      </c>
      <c r="I6" s="67" t="s">
        <v>4</v>
      </c>
      <c r="J6" s="67" t="s">
        <v>5</v>
      </c>
      <c r="K6" s="67" t="s">
        <v>6</v>
      </c>
      <c r="L6" s="67" t="s">
        <v>7</v>
      </c>
    </row>
    <row r="7" spans="1:15" s="165" customFormat="1" ht="37.5" customHeight="1">
      <c r="A7" s="232">
        <v>1</v>
      </c>
      <c r="B7" s="233"/>
      <c r="C7" s="233"/>
      <c r="D7" s="234" t="s">
        <v>235</v>
      </c>
      <c r="E7" s="235" t="s">
        <v>187</v>
      </c>
      <c r="F7" s="236" t="s">
        <v>8</v>
      </c>
      <c r="G7" s="237" t="s">
        <v>236</v>
      </c>
      <c r="H7" s="235" t="s">
        <v>188</v>
      </c>
      <c r="I7" s="236" t="s">
        <v>117</v>
      </c>
      <c r="J7" s="236" t="s">
        <v>39</v>
      </c>
      <c r="K7" s="238" t="s">
        <v>118</v>
      </c>
      <c r="L7" s="239" t="s">
        <v>40</v>
      </c>
    </row>
    <row r="8" spans="1:15" s="74" customFormat="1" ht="37.5" customHeight="1">
      <c r="A8" s="232">
        <v>2</v>
      </c>
      <c r="B8" s="233"/>
      <c r="C8" s="233"/>
      <c r="D8" s="234" t="s">
        <v>235</v>
      </c>
      <c r="E8" s="235" t="s">
        <v>187</v>
      </c>
      <c r="F8" s="236" t="s">
        <v>8</v>
      </c>
      <c r="G8" s="237" t="s">
        <v>237</v>
      </c>
      <c r="H8" s="235" t="s">
        <v>189</v>
      </c>
      <c r="I8" s="236" t="s">
        <v>117</v>
      </c>
      <c r="J8" s="236" t="s">
        <v>39</v>
      </c>
      <c r="K8" s="238" t="s">
        <v>118</v>
      </c>
      <c r="L8" s="239" t="s">
        <v>40</v>
      </c>
      <c r="M8" s="165"/>
      <c r="N8" s="165"/>
      <c r="O8" s="165"/>
    </row>
    <row r="9" spans="1:15" s="74" customFormat="1" ht="37.5" customHeight="1">
      <c r="A9" s="232">
        <v>3</v>
      </c>
      <c r="B9" s="233"/>
      <c r="C9" s="233"/>
      <c r="D9" s="234" t="s">
        <v>238</v>
      </c>
      <c r="E9" s="235" t="s">
        <v>101</v>
      </c>
      <c r="F9" s="236" t="s">
        <v>8</v>
      </c>
      <c r="G9" s="237" t="s">
        <v>239</v>
      </c>
      <c r="H9" s="235" t="s">
        <v>170</v>
      </c>
      <c r="I9" s="236" t="s">
        <v>102</v>
      </c>
      <c r="J9" s="236" t="s">
        <v>39</v>
      </c>
      <c r="K9" s="240" t="s">
        <v>77</v>
      </c>
      <c r="L9" s="239" t="s">
        <v>40</v>
      </c>
      <c r="M9" s="165"/>
      <c r="N9" s="165"/>
      <c r="O9" s="165"/>
    </row>
    <row r="10" spans="1:15" s="74" customFormat="1" ht="37.5" customHeight="1">
      <c r="A10" s="232">
        <v>4</v>
      </c>
      <c r="B10" s="233"/>
      <c r="C10" s="233"/>
      <c r="D10" s="234" t="s">
        <v>240</v>
      </c>
      <c r="E10" s="235" t="s">
        <v>197</v>
      </c>
      <c r="F10" s="236" t="s">
        <v>8</v>
      </c>
      <c r="G10" s="237" t="s">
        <v>241</v>
      </c>
      <c r="H10" s="235" t="s">
        <v>199</v>
      </c>
      <c r="I10" s="241" t="s">
        <v>200</v>
      </c>
      <c r="J10" s="236" t="s">
        <v>179</v>
      </c>
      <c r="K10" s="240" t="s">
        <v>201</v>
      </c>
      <c r="L10" s="239" t="s">
        <v>40</v>
      </c>
      <c r="M10" s="165"/>
      <c r="N10" s="165"/>
      <c r="O10" s="165"/>
    </row>
    <row r="11" spans="1:15" s="74" customFormat="1" ht="37.5" customHeight="1">
      <c r="A11" s="232">
        <v>5</v>
      </c>
      <c r="B11" s="233"/>
      <c r="C11" s="233"/>
      <c r="D11" s="242" t="s">
        <v>242</v>
      </c>
      <c r="E11" s="235" t="s">
        <v>217</v>
      </c>
      <c r="F11" s="236" t="s">
        <v>10</v>
      </c>
      <c r="G11" s="237" t="s">
        <v>243</v>
      </c>
      <c r="H11" s="235" t="s">
        <v>145</v>
      </c>
      <c r="I11" s="236" t="s">
        <v>126</v>
      </c>
      <c r="J11" s="236" t="s">
        <v>126</v>
      </c>
      <c r="K11" s="240" t="s">
        <v>142</v>
      </c>
      <c r="L11" s="239" t="s">
        <v>40</v>
      </c>
      <c r="M11" s="165"/>
      <c r="N11" s="165"/>
      <c r="O11" s="165"/>
    </row>
    <row r="12" spans="1:15" s="74" customFormat="1" ht="37.5" customHeight="1">
      <c r="A12" s="232">
        <v>6</v>
      </c>
      <c r="B12" s="233"/>
      <c r="C12" s="233"/>
      <c r="D12" s="242" t="s">
        <v>242</v>
      </c>
      <c r="E12" s="235" t="s">
        <v>217</v>
      </c>
      <c r="F12" s="236" t="s">
        <v>10</v>
      </c>
      <c r="G12" s="243" t="s">
        <v>244</v>
      </c>
      <c r="H12" s="244" t="s">
        <v>124</v>
      </c>
      <c r="I12" s="236" t="s">
        <v>125</v>
      </c>
      <c r="J12" s="236" t="s">
        <v>126</v>
      </c>
      <c r="K12" s="240" t="s">
        <v>142</v>
      </c>
      <c r="L12" s="239" t="s">
        <v>40</v>
      </c>
      <c r="M12" s="165"/>
      <c r="N12" s="165"/>
      <c r="O12" s="165"/>
    </row>
    <row r="13" spans="1:15" s="74" customFormat="1" ht="37.5" customHeight="1">
      <c r="A13" s="232">
        <v>7</v>
      </c>
      <c r="B13" s="233"/>
      <c r="C13" s="233"/>
      <c r="D13" s="245" t="s">
        <v>245</v>
      </c>
      <c r="E13" s="246" t="s">
        <v>143</v>
      </c>
      <c r="F13" s="238">
        <v>3</v>
      </c>
      <c r="G13" s="247" t="s">
        <v>246</v>
      </c>
      <c r="H13" s="246" t="s">
        <v>135</v>
      </c>
      <c r="I13" s="238" t="s">
        <v>126</v>
      </c>
      <c r="J13" s="238" t="s">
        <v>39</v>
      </c>
      <c r="K13" s="240" t="s">
        <v>142</v>
      </c>
      <c r="L13" s="239" t="s">
        <v>40</v>
      </c>
      <c r="M13" s="165"/>
      <c r="N13" s="165"/>
      <c r="O13" s="165"/>
    </row>
    <row r="14" spans="1:15" s="74" customFormat="1" ht="37.5" customHeight="1">
      <c r="A14" s="232">
        <v>8</v>
      </c>
      <c r="B14" s="233"/>
      <c r="C14" s="233"/>
      <c r="D14" s="234" t="s">
        <v>245</v>
      </c>
      <c r="E14" s="246" t="s">
        <v>143</v>
      </c>
      <c r="F14" s="236">
        <v>3</v>
      </c>
      <c r="G14" s="237" t="s">
        <v>243</v>
      </c>
      <c r="H14" s="235" t="s">
        <v>145</v>
      </c>
      <c r="I14" s="236" t="s">
        <v>126</v>
      </c>
      <c r="J14" s="238" t="s">
        <v>39</v>
      </c>
      <c r="K14" s="240" t="s">
        <v>142</v>
      </c>
      <c r="L14" s="239" t="s">
        <v>40</v>
      </c>
      <c r="M14" s="165"/>
      <c r="N14" s="165"/>
      <c r="O14" s="165"/>
    </row>
    <row r="15" spans="1:15" s="165" customFormat="1" ht="37.5" customHeight="1">
      <c r="A15" s="232">
        <v>9</v>
      </c>
      <c r="B15" s="233"/>
      <c r="C15" s="233"/>
      <c r="D15" s="245" t="s">
        <v>245</v>
      </c>
      <c r="E15" s="246" t="s">
        <v>143</v>
      </c>
      <c r="F15" s="238">
        <v>3</v>
      </c>
      <c r="G15" s="248" t="s">
        <v>247</v>
      </c>
      <c r="H15" s="249" t="s">
        <v>139</v>
      </c>
      <c r="I15" s="241" t="s">
        <v>126</v>
      </c>
      <c r="J15" s="238" t="s">
        <v>39</v>
      </c>
      <c r="K15" s="240" t="s">
        <v>142</v>
      </c>
      <c r="L15" s="239" t="s">
        <v>40</v>
      </c>
    </row>
    <row r="16" spans="1:15" s="165" customFormat="1" ht="37.5" customHeight="1">
      <c r="A16" s="232">
        <v>10</v>
      </c>
      <c r="B16" s="233"/>
      <c r="C16" s="233"/>
      <c r="D16" s="245" t="s">
        <v>248</v>
      </c>
      <c r="E16" s="250" t="s">
        <v>94</v>
      </c>
      <c r="F16" s="238" t="s">
        <v>10</v>
      </c>
      <c r="G16" s="247" t="s">
        <v>249</v>
      </c>
      <c r="H16" s="246" t="s">
        <v>96</v>
      </c>
      <c r="I16" s="238" t="s">
        <v>97</v>
      </c>
      <c r="J16" s="238" t="s">
        <v>49</v>
      </c>
      <c r="K16" s="238" t="s">
        <v>76</v>
      </c>
      <c r="L16" s="239" t="s">
        <v>40</v>
      </c>
    </row>
    <row r="17" spans="1:12" s="165" customFormat="1" ht="37.5" customHeight="1">
      <c r="A17" s="232">
        <v>11</v>
      </c>
      <c r="B17" s="233"/>
      <c r="C17" s="233"/>
      <c r="D17" s="243" t="s">
        <v>250</v>
      </c>
      <c r="E17" s="251" t="s">
        <v>137</v>
      </c>
      <c r="F17" s="251" t="s">
        <v>8</v>
      </c>
      <c r="G17" s="248" t="s">
        <v>247</v>
      </c>
      <c r="H17" s="249" t="s">
        <v>139</v>
      </c>
      <c r="I17" s="241" t="s">
        <v>126</v>
      </c>
      <c r="J17" s="252" t="s">
        <v>126</v>
      </c>
      <c r="K17" s="240" t="s">
        <v>133</v>
      </c>
      <c r="L17" s="239" t="s">
        <v>40</v>
      </c>
    </row>
    <row r="18" spans="1:12" s="165" customFormat="1" ht="37.5" customHeight="1">
      <c r="A18" s="232">
        <v>12</v>
      </c>
      <c r="B18" s="233"/>
      <c r="C18" s="233"/>
      <c r="D18" s="234" t="s">
        <v>251</v>
      </c>
      <c r="E18" s="235" t="s">
        <v>215</v>
      </c>
      <c r="F18" s="236" t="s">
        <v>10</v>
      </c>
      <c r="G18" s="253" t="s">
        <v>252</v>
      </c>
      <c r="H18" s="254" t="s">
        <v>212</v>
      </c>
      <c r="I18" s="255" t="s">
        <v>126</v>
      </c>
      <c r="J18" s="252" t="s">
        <v>126</v>
      </c>
      <c r="K18" s="240" t="s">
        <v>142</v>
      </c>
      <c r="L18" s="239" t="s">
        <v>40</v>
      </c>
    </row>
    <row r="19" spans="1:12" s="165" customFormat="1" ht="37.5" customHeight="1">
      <c r="A19" s="232">
        <v>13</v>
      </c>
      <c r="B19" s="233"/>
      <c r="C19" s="233"/>
      <c r="D19" s="234" t="s">
        <v>251</v>
      </c>
      <c r="E19" s="235" t="s">
        <v>215</v>
      </c>
      <c r="F19" s="236" t="s">
        <v>10</v>
      </c>
      <c r="G19" s="237" t="s">
        <v>253</v>
      </c>
      <c r="H19" s="256" t="s">
        <v>210</v>
      </c>
      <c r="I19" s="236" t="s">
        <v>126</v>
      </c>
      <c r="J19" s="252" t="s">
        <v>126</v>
      </c>
      <c r="K19" s="240" t="s">
        <v>142</v>
      </c>
      <c r="L19" s="239" t="s">
        <v>40</v>
      </c>
    </row>
    <row r="20" spans="1:12" s="165" customFormat="1" ht="37.5" customHeight="1">
      <c r="A20" s="232">
        <v>14</v>
      </c>
      <c r="B20" s="233"/>
      <c r="C20" s="233"/>
      <c r="D20" s="245" t="s">
        <v>254</v>
      </c>
      <c r="E20" s="246" t="s">
        <v>192</v>
      </c>
      <c r="F20" s="241" t="s">
        <v>8</v>
      </c>
      <c r="G20" s="247" t="s">
        <v>255</v>
      </c>
      <c r="H20" s="246" t="s">
        <v>109</v>
      </c>
      <c r="I20" s="238" t="s">
        <v>110</v>
      </c>
      <c r="J20" s="238" t="s">
        <v>105</v>
      </c>
      <c r="K20" s="238" t="s">
        <v>76</v>
      </c>
      <c r="L20" s="239" t="s">
        <v>40</v>
      </c>
    </row>
    <row r="21" spans="1:12" s="165" customFormat="1" ht="37.5" customHeight="1">
      <c r="A21" s="232">
        <v>15</v>
      </c>
      <c r="B21" s="233"/>
      <c r="C21" s="233"/>
      <c r="D21" s="257" t="s">
        <v>256</v>
      </c>
      <c r="E21" s="250" t="s">
        <v>175</v>
      </c>
      <c r="F21" s="258" t="s">
        <v>8</v>
      </c>
      <c r="G21" s="259" t="s">
        <v>257</v>
      </c>
      <c r="H21" s="260" t="s">
        <v>177</v>
      </c>
      <c r="I21" s="260" t="s">
        <v>178</v>
      </c>
      <c r="J21" s="252" t="s">
        <v>179</v>
      </c>
      <c r="K21" s="260" t="s">
        <v>180</v>
      </c>
      <c r="L21" s="239" t="s">
        <v>40</v>
      </c>
    </row>
    <row r="22" spans="1:12" s="165" customFormat="1" ht="37.5" customHeight="1">
      <c r="A22" s="232">
        <v>16</v>
      </c>
      <c r="B22" s="233"/>
      <c r="C22" s="233"/>
      <c r="D22" s="257" t="s">
        <v>258</v>
      </c>
      <c r="E22" s="250" t="s">
        <v>141</v>
      </c>
      <c r="F22" s="236" t="s">
        <v>8</v>
      </c>
      <c r="G22" s="243" t="s">
        <v>244</v>
      </c>
      <c r="H22" s="244" t="s">
        <v>124</v>
      </c>
      <c r="I22" s="236" t="s">
        <v>125</v>
      </c>
      <c r="J22" s="240" t="s">
        <v>126</v>
      </c>
      <c r="K22" s="240" t="s">
        <v>142</v>
      </c>
      <c r="L22" s="239" t="s">
        <v>40</v>
      </c>
    </row>
    <row r="23" spans="1:12" s="165" customFormat="1" ht="37.5" customHeight="1">
      <c r="A23" s="232">
        <v>17</v>
      </c>
      <c r="B23" s="233"/>
      <c r="C23" s="233"/>
      <c r="D23" s="234" t="s">
        <v>259</v>
      </c>
      <c r="E23" s="235" t="s">
        <v>122</v>
      </c>
      <c r="F23" s="236" t="s">
        <v>10</v>
      </c>
      <c r="G23" s="237" t="s">
        <v>253</v>
      </c>
      <c r="H23" s="256" t="s">
        <v>210</v>
      </c>
      <c r="I23" s="236" t="s">
        <v>126</v>
      </c>
      <c r="J23" s="236" t="s">
        <v>126</v>
      </c>
      <c r="K23" s="261" t="s">
        <v>127</v>
      </c>
      <c r="L23" s="239" t="s">
        <v>40</v>
      </c>
    </row>
    <row r="24" spans="1:12" s="165" customFormat="1" ht="37.5" customHeight="1">
      <c r="A24" s="232">
        <v>18</v>
      </c>
      <c r="B24" s="233"/>
      <c r="C24" s="233"/>
      <c r="D24" s="245" t="s">
        <v>260</v>
      </c>
      <c r="E24" s="246"/>
      <c r="F24" s="241" t="s">
        <v>8</v>
      </c>
      <c r="G24" s="247" t="s">
        <v>261</v>
      </c>
      <c r="H24" s="246" t="s">
        <v>195</v>
      </c>
      <c r="I24" s="238" t="s">
        <v>111</v>
      </c>
      <c r="J24" s="238" t="s">
        <v>105</v>
      </c>
      <c r="K24" s="238" t="s">
        <v>76</v>
      </c>
      <c r="L24" s="239" t="s">
        <v>40</v>
      </c>
    </row>
    <row r="25" spans="1:12" s="165" customFormat="1" ht="37.5" customHeight="1">
      <c r="A25" s="232">
        <v>19</v>
      </c>
      <c r="B25" s="233"/>
      <c r="C25" s="233"/>
      <c r="D25" s="262" t="s">
        <v>262</v>
      </c>
      <c r="E25" s="235" t="s">
        <v>152</v>
      </c>
      <c r="F25" s="238" t="s">
        <v>8</v>
      </c>
      <c r="G25" s="248" t="s">
        <v>263</v>
      </c>
      <c r="H25" s="244" t="s">
        <v>131</v>
      </c>
      <c r="I25" s="238" t="s">
        <v>132</v>
      </c>
      <c r="J25" s="236" t="s">
        <v>126</v>
      </c>
      <c r="K25" s="261" t="s">
        <v>150</v>
      </c>
      <c r="L25" s="239" t="s">
        <v>40</v>
      </c>
    </row>
    <row r="26" spans="1:12" s="165" customFormat="1" ht="37.5" customHeight="1">
      <c r="A26" s="232">
        <v>20</v>
      </c>
      <c r="B26" s="233"/>
      <c r="C26" s="233"/>
      <c r="D26" s="245" t="s">
        <v>264</v>
      </c>
      <c r="E26" s="246"/>
      <c r="F26" s="238" t="s">
        <v>8</v>
      </c>
      <c r="G26" s="263" t="s">
        <v>265</v>
      </c>
      <c r="H26" s="264" t="s">
        <v>212</v>
      </c>
      <c r="I26" s="241" t="s">
        <v>126</v>
      </c>
      <c r="J26" s="240" t="s">
        <v>126</v>
      </c>
      <c r="K26" s="240" t="s">
        <v>133</v>
      </c>
      <c r="L26" s="239" t="s">
        <v>40</v>
      </c>
    </row>
    <row r="27" spans="1:12" s="165" customFormat="1" ht="37.5" customHeight="1">
      <c r="A27" s="232">
        <v>21</v>
      </c>
      <c r="B27" s="233"/>
      <c r="C27" s="233"/>
      <c r="D27" s="245" t="s">
        <v>264</v>
      </c>
      <c r="E27" s="246"/>
      <c r="F27" s="238" t="s">
        <v>8</v>
      </c>
      <c r="G27" s="248" t="s">
        <v>246</v>
      </c>
      <c r="H27" s="265" t="s">
        <v>135</v>
      </c>
      <c r="I27" s="266" t="s">
        <v>126</v>
      </c>
      <c r="J27" s="240" t="s">
        <v>126</v>
      </c>
      <c r="K27" s="240" t="s">
        <v>133</v>
      </c>
      <c r="L27" s="239" t="s">
        <v>40</v>
      </c>
    </row>
    <row r="28" spans="1:12" s="165" customFormat="1" ht="37.5" customHeight="1">
      <c r="A28" s="232">
        <v>22</v>
      </c>
      <c r="B28" s="233"/>
      <c r="C28" s="233"/>
      <c r="D28" s="245" t="s">
        <v>266</v>
      </c>
      <c r="E28" s="246" t="s">
        <v>129</v>
      </c>
      <c r="F28" s="238">
        <v>3</v>
      </c>
      <c r="G28" s="248" t="s">
        <v>263</v>
      </c>
      <c r="H28" s="244" t="s">
        <v>131</v>
      </c>
      <c r="I28" s="238" t="s">
        <v>132</v>
      </c>
      <c r="J28" s="240" t="s">
        <v>126</v>
      </c>
      <c r="K28" s="240" t="s">
        <v>133</v>
      </c>
      <c r="L28" s="239" t="s">
        <v>40</v>
      </c>
    </row>
    <row r="29" spans="1:12" s="165" customFormat="1" ht="37.5" customHeight="1">
      <c r="A29" s="232">
        <v>23</v>
      </c>
      <c r="B29" s="233"/>
      <c r="C29" s="233"/>
      <c r="D29" s="262" t="s">
        <v>267</v>
      </c>
      <c r="E29" s="235" t="s">
        <v>148</v>
      </c>
      <c r="F29" s="238" t="s">
        <v>8</v>
      </c>
      <c r="G29" s="248" t="s">
        <v>263</v>
      </c>
      <c r="H29" s="244" t="s">
        <v>131</v>
      </c>
      <c r="I29" s="238" t="s">
        <v>132</v>
      </c>
      <c r="J29" s="252" t="s">
        <v>149</v>
      </c>
      <c r="K29" s="261" t="s">
        <v>150</v>
      </c>
      <c r="L29" s="239" t="s">
        <v>40</v>
      </c>
    </row>
    <row r="30" spans="1:12" s="165" customFormat="1" ht="37.5" customHeight="1">
      <c r="A30" s="232">
        <v>24</v>
      </c>
      <c r="B30" s="233"/>
      <c r="C30" s="233"/>
      <c r="D30" s="245" t="s">
        <v>268</v>
      </c>
      <c r="E30" s="246" t="s">
        <v>98</v>
      </c>
      <c r="F30" s="238" t="s">
        <v>8</v>
      </c>
      <c r="G30" s="247" t="s">
        <v>269</v>
      </c>
      <c r="H30" s="246" t="s">
        <v>119</v>
      </c>
      <c r="I30" s="238" t="s">
        <v>120</v>
      </c>
      <c r="J30" s="238" t="s">
        <v>74</v>
      </c>
      <c r="K30" s="267" t="s">
        <v>99</v>
      </c>
      <c r="L30" s="239" t="s">
        <v>40</v>
      </c>
    </row>
    <row r="31" spans="1:12" s="165" customFormat="1" ht="37.5" customHeight="1">
      <c r="A31" s="232">
        <v>25</v>
      </c>
      <c r="B31" s="233"/>
      <c r="C31" s="233"/>
      <c r="D31" s="234" t="s">
        <v>270</v>
      </c>
      <c r="E31" s="235"/>
      <c r="F31" s="236" t="s">
        <v>8</v>
      </c>
      <c r="G31" s="263" t="s">
        <v>265</v>
      </c>
      <c r="H31" s="264" t="s">
        <v>212</v>
      </c>
      <c r="I31" s="241" t="s">
        <v>126</v>
      </c>
      <c r="J31" s="252" t="s">
        <v>126</v>
      </c>
      <c r="K31" s="240" t="s">
        <v>142</v>
      </c>
      <c r="L31" s="239" t="s">
        <v>40</v>
      </c>
    </row>
    <row r="32" spans="1:12" s="165" customFormat="1" ht="37.5" customHeight="1">
      <c r="A32" s="232">
        <v>26</v>
      </c>
      <c r="B32" s="233"/>
      <c r="C32" s="233"/>
      <c r="D32" s="245" t="s">
        <v>271</v>
      </c>
      <c r="E32" s="246" t="s">
        <v>53</v>
      </c>
      <c r="F32" s="238">
        <v>3</v>
      </c>
      <c r="G32" s="247" t="s">
        <v>249</v>
      </c>
      <c r="H32" s="246" t="s">
        <v>96</v>
      </c>
      <c r="I32" s="238" t="s">
        <v>97</v>
      </c>
      <c r="J32" s="238" t="s">
        <v>106</v>
      </c>
      <c r="K32" s="238" t="s">
        <v>76</v>
      </c>
      <c r="L32" s="239" t="s">
        <v>40</v>
      </c>
    </row>
    <row r="33" spans="1:15" s="165" customFormat="1" ht="37.5" customHeight="1">
      <c r="A33" s="232">
        <v>27</v>
      </c>
      <c r="B33" s="233"/>
      <c r="C33" s="233"/>
      <c r="D33" s="245" t="s">
        <v>271</v>
      </c>
      <c r="E33" s="246" t="s">
        <v>53</v>
      </c>
      <c r="F33" s="238">
        <v>3</v>
      </c>
      <c r="G33" s="247" t="s">
        <v>272</v>
      </c>
      <c r="H33" s="246" t="s">
        <v>92</v>
      </c>
      <c r="I33" s="238" t="s">
        <v>93</v>
      </c>
      <c r="J33" s="238" t="s">
        <v>106</v>
      </c>
      <c r="K33" s="238" t="s">
        <v>76</v>
      </c>
      <c r="L33" s="239" t="s">
        <v>40</v>
      </c>
    </row>
    <row r="34" spans="1:15" s="165" customFormat="1" ht="37.5" customHeight="1">
      <c r="A34" s="232">
        <v>28</v>
      </c>
      <c r="B34" s="233"/>
      <c r="C34" s="233"/>
      <c r="D34" s="257" t="s">
        <v>273</v>
      </c>
      <c r="E34" s="250" t="s">
        <v>182</v>
      </c>
      <c r="F34" s="241" t="s">
        <v>9</v>
      </c>
      <c r="G34" s="237" t="s">
        <v>274</v>
      </c>
      <c r="H34" s="244" t="s">
        <v>184</v>
      </c>
      <c r="I34" s="268" t="s">
        <v>185</v>
      </c>
      <c r="J34" s="268" t="s">
        <v>185</v>
      </c>
      <c r="K34" s="269" t="s">
        <v>186</v>
      </c>
      <c r="L34" s="239" t="s">
        <v>40</v>
      </c>
    </row>
    <row r="35" spans="1:15" s="165" customFormat="1" ht="37.5" customHeight="1">
      <c r="A35" s="232">
        <v>29</v>
      </c>
      <c r="B35" s="233"/>
      <c r="C35" s="233"/>
      <c r="D35" s="242" t="s">
        <v>275</v>
      </c>
      <c r="E35" s="270" t="s">
        <v>104</v>
      </c>
      <c r="F35" s="271" t="s">
        <v>8</v>
      </c>
      <c r="G35" s="272" t="s">
        <v>276</v>
      </c>
      <c r="H35" s="273" t="s">
        <v>164</v>
      </c>
      <c r="I35" s="274" t="s">
        <v>105</v>
      </c>
      <c r="J35" s="275" t="s">
        <v>106</v>
      </c>
      <c r="K35" s="276" t="s">
        <v>107</v>
      </c>
      <c r="L35" s="239" t="s">
        <v>40</v>
      </c>
      <c r="M35" s="74"/>
      <c r="N35" s="74"/>
      <c r="O35" s="74"/>
    </row>
    <row r="36" spans="1:15" s="165" customFormat="1" ht="37.5" customHeight="1">
      <c r="A36" s="232">
        <v>30</v>
      </c>
      <c r="B36" s="233"/>
      <c r="C36" s="233"/>
      <c r="D36" s="234" t="s">
        <v>277</v>
      </c>
      <c r="E36" s="235" t="s">
        <v>71</v>
      </c>
      <c r="F36" s="236" t="s">
        <v>10</v>
      </c>
      <c r="G36" s="237" t="s">
        <v>278</v>
      </c>
      <c r="H36" s="235" t="s">
        <v>72</v>
      </c>
      <c r="I36" s="236" t="s">
        <v>73</v>
      </c>
      <c r="J36" s="236" t="s">
        <v>74</v>
      </c>
      <c r="K36" s="267" t="s">
        <v>99</v>
      </c>
      <c r="L36" s="239" t="s">
        <v>40</v>
      </c>
    </row>
    <row r="37" spans="1:15" s="165" customFormat="1" ht="37.5" customHeight="1">
      <c r="A37" s="232">
        <v>31</v>
      </c>
      <c r="B37" s="233"/>
      <c r="C37" s="233"/>
      <c r="D37" s="277" t="s">
        <v>279</v>
      </c>
      <c r="E37" s="235" t="s">
        <v>79</v>
      </c>
      <c r="F37" s="236">
        <v>2</v>
      </c>
      <c r="G37" s="278" t="s">
        <v>280</v>
      </c>
      <c r="H37" s="279" t="s">
        <v>112</v>
      </c>
      <c r="I37" s="280" t="s">
        <v>113</v>
      </c>
      <c r="J37" s="280" t="s">
        <v>78</v>
      </c>
      <c r="K37" s="238" t="s">
        <v>76</v>
      </c>
      <c r="L37" s="239" t="s">
        <v>40</v>
      </c>
    </row>
    <row r="38" spans="1:15" s="165" customFormat="1" ht="37.5" customHeight="1">
      <c r="A38" s="232">
        <v>32</v>
      </c>
      <c r="B38" s="233"/>
      <c r="C38" s="233"/>
      <c r="D38" s="245" t="s">
        <v>281</v>
      </c>
      <c r="E38" s="246"/>
      <c r="F38" s="281" t="s">
        <v>8</v>
      </c>
      <c r="G38" s="247" t="s">
        <v>272</v>
      </c>
      <c r="H38" s="246" t="s">
        <v>92</v>
      </c>
      <c r="I38" s="238" t="s">
        <v>93</v>
      </c>
      <c r="J38" s="238" t="s">
        <v>49</v>
      </c>
      <c r="K38" s="238" t="s">
        <v>76</v>
      </c>
      <c r="L38" s="239" t="s">
        <v>40</v>
      </c>
    </row>
    <row r="39" spans="1:15" s="165" customFormat="1" ht="37.5" customHeight="1">
      <c r="A39" s="232">
        <v>33</v>
      </c>
      <c r="B39" s="233"/>
      <c r="C39" s="233"/>
      <c r="D39" s="245" t="s">
        <v>281</v>
      </c>
      <c r="E39" s="246"/>
      <c r="F39" s="281" t="s">
        <v>8</v>
      </c>
      <c r="G39" s="247" t="s">
        <v>282</v>
      </c>
      <c r="H39" s="246" t="s">
        <v>172</v>
      </c>
      <c r="I39" s="238" t="s">
        <v>173</v>
      </c>
      <c r="J39" s="238" t="s">
        <v>49</v>
      </c>
      <c r="K39" s="238" t="s">
        <v>76</v>
      </c>
      <c r="L39" s="239" t="s">
        <v>40</v>
      </c>
    </row>
    <row r="40" spans="1:15" ht="72" customHeight="1">
      <c r="A40" s="94"/>
      <c r="D40" s="95"/>
      <c r="E40" s="95"/>
      <c r="F40" s="95"/>
      <c r="G40" s="95"/>
      <c r="H40" s="95"/>
      <c r="I40" s="96"/>
      <c r="J40" s="96"/>
      <c r="K40" s="97"/>
      <c r="L40" s="95"/>
    </row>
    <row r="41" spans="1:15" s="129" customFormat="1" ht="18.75" customHeight="1">
      <c r="A41" s="128"/>
      <c r="D41" s="129" t="s">
        <v>18</v>
      </c>
      <c r="H41" s="130" t="s">
        <v>229</v>
      </c>
      <c r="I41" s="131"/>
      <c r="J41" s="125"/>
      <c r="K41" s="128"/>
      <c r="L41" s="132"/>
      <c r="M41" s="128"/>
      <c r="N41" s="128"/>
      <c r="O41" s="133"/>
    </row>
    <row r="42" spans="1:15" s="129" customFormat="1" ht="42" customHeight="1">
      <c r="A42" s="128"/>
      <c r="H42" s="130"/>
      <c r="I42" s="131"/>
      <c r="J42" s="125"/>
      <c r="K42" s="128"/>
      <c r="L42" s="132"/>
      <c r="M42" s="128"/>
      <c r="N42" s="128"/>
      <c r="O42" s="133"/>
    </row>
    <row r="43" spans="1:15" s="129" customFormat="1" ht="18.75" customHeight="1">
      <c r="A43" s="128"/>
      <c r="D43" s="129" t="s">
        <v>11</v>
      </c>
      <c r="H43" s="130" t="s">
        <v>225</v>
      </c>
      <c r="I43" s="131"/>
      <c r="J43" s="125"/>
      <c r="K43" s="128"/>
      <c r="L43" s="132"/>
      <c r="M43" s="128"/>
      <c r="N43" s="128"/>
      <c r="O43" s="133"/>
    </row>
    <row r="44" spans="1:15" s="129" customFormat="1" ht="42" customHeight="1">
      <c r="A44" s="128"/>
      <c r="H44" s="1"/>
      <c r="I44" s="131"/>
      <c r="J44" s="125"/>
      <c r="K44" s="128"/>
      <c r="L44" s="132"/>
      <c r="M44" s="128"/>
      <c r="N44" s="128"/>
    </row>
    <row r="45" spans="1:15" s="129" customFormat="1" ht="18.75" customHeight="1">
      <c r="A45" s="128"/>
      <c r="D45" s="129" t="s">
        <v>44</v>
      </c>
      <c r="H45" s="130" t="s">
        <v>226</v>
      </c>
      <c r="I45" s="131"/>
      <c r="J45" s="125"/>
      <c r="K45" s="128"/>
      <c r="L45" s="132"/>
      <c r="M45" s="128"/>
      <c r="N45" s="128"/>
      <c r="O45" s="133"/>
    </row>
    <row r="46" spans="1:15" s="129" customFormat="1" ht="42.75" customHeight="1">
      <c r="A46" s="128"/>
      <c r="H46" s="130"/>
      <c r="I46" s="131"/>
      <c r="J46" s="125"/>
      <c r="K46" s="128"/>
      <c r="L46" s="132"/>
      <c r="M46" s="128"/>
      <c r="N46" s="128"/>
    </row>
    <row r="47" spans="1:15" s="129" customFormat="1" ht="18.75" customHeight="1">
      <c r="A47" s="128"/>
      <c r="D47" s="129" t="s">
        <v>38</v>
      </c>
      <c r="H47" s="131" t="s">
        <v>64</v>
      </c>
      <c r="I47" s="131"/>
      <c r="J47" s="125"/>
      <c r="K47" s="128"/>
      <c r="L47" s="132"/>
      <c r="M47" s="128"/>
      <c r="N47" s="128"/>
    </row>
  </sheetData>
  <protectedRanges>
    <protectedRange sqref="K20" name="Диапазон1_3_1_1_3_11_1_1_3_1_3_1_1_1_1_4_2_2_2_2_2_1_2"/>
    <protectedRange sqref="K21" name="Диапазон1_3_1_1_3_11_1_1_3_1_3_1_1_1_1_4_2_2_2_2_2_1_2_1_1_2"/>
    <protectedRange sqref="K19" name="Диапазон1_3_1_1_3_11_1_1_3_1_3_1_1_1_1_4_2_2_2_2_2_1_2_1"/>
    <protectedRange sqref="K37" name="Диапазон1_3_1_1_3_11_1_1_3_1_3_1_1_1_1_4_2_2_2_2_2_1_2_3"/>
    <protectedRange sqref="K38" name="Диапазон1_3_1_1_3_11_1_1_3_1_3_1_1_1_1_4_2_2_2_2_2_1_2_3_1"/>
  </protectedRanges>
  <sortState ref="A7:O43">
    <sortCondition ref="D7:D43"/>
  </sortState>
  <mergeCells count="4">
    <mergeCell ref="A1:L1"/>
    <mergeCell ref="A3:L3"/>
    <mergeCell ref="A4:L4"/>
    <mergeCell ref="A2:L2"/>
  </mergeCells>
  <phoneticPr fontId="0" type="noConversion"/>
  <pageMargins left="0.47244094488188981" right="0.45" top="0.55000000000000004" bottom="0.57999999999999996" header="0.19685039370078741" footer="0.15748031496062992"/>
  <pageSetup paperSize="9" scale="58" fitToHeight="0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topLeftCell="A2" zoomScale="75" zoomScaleNormal="100" zoomScaleSheetLayoutView="75" workbookViewId="0">
      <selection activeCell="I17" sqref="I17"/>
    </sheetView>
  </sheetViews>
  <sheetFormatPr defaultColWidth="8.85546875" defaultRowHeight="12.75"/>
  <cols>
    <col min="1" max="1" width="24.7109375" style="54" customWidth="1"/>
    <col min="2" max="2" width="20.42578125" style="54" customWidth="1"/>
    <col min="3" max="3" width="12.7109375" style="54" customWidth="1"/>
    <col min="4" max="4" width="27.42578125" style="54" customWidth="1"/>
    <col min="5" max="5" width="21.42578125" style="54" customWidth="1"/>
    <col min="6" max="16384" width="8.85546875" style="54"/>
  </cols>
  <sheetData>
    <row r="1" spans="1:12" ht="71.25" customHeight="1">
      <c r="A1" s="229" t="s">
        <v>89</v>
      </c>
      <c r="B1" s="229"/>
      <c r="C1" s="229"/>
      <c r="D1" s="229"/>
      <c r="E1" s="229"/>
      <c r="F1" s="68"/>
      <c r="G1" s="68"/>
      <c r="H1" s="68"/>
      <c r="I1" s="68"/>
      <c r="J1" s="68"/>
      <c r="K1" s="68"/>
      <c r="L1" s="68"/>
    </row>
    <row r="2" spans="1:12" ht="26.25" customHeight="1">
      <c r="A2" s="230" t="s">
        <v>19</v>
      </c>
      <c r="B2" s="230"/>
      <c r="C2" s="230"/>
      <c r="D2" s="230"/>
      <c r="E2" s="230"/>
      <c r="F2" s="53"/>
      <c r="G2" s="53"/>
      <c r="H2" s="53"/>
      <c r="I2" s="53"/>
      <c r="J2" s="53"/>
    </row>
    <row r="3" spans="1:12" ht="22.15" customHeight="1">
      <c r="A3" s="55" t="s">
        <v>30</v>
      </c>
    </row>
    <row r="4" spans="1:12" ht="22.15" customHeight="1">
      <c r="A4" s="99" t="s">
        <v>83</v>
      </c>
      <c r="B4" s="100"/>
      <c r="C4" s="100"/>
      <c r="D4" s="100"/>
      <c r="E4" s="101" t="s">
        <v>202</v>
      </c>
    </row>
    <row r="5" spans="1:12" ht="22.15" customHeight="1">
      <c r="A5" s="57" t="s">
        <v>31</v>
      </c>
      <c r="B5" s="72" t="s">
        <v>32</v>
      </c>
      <c r="C5" s="72" t="s">
        <v>33</v>
      </c>
      <c r="D5" s="72" t="s">
        <v>34</v>
      </c>
      <c r="E5" s="72" t="s">
        <v>35</v>
      </c>
    </row>
    <row r="6" spans="1:12" ht="36.75" customHeight="1">
      <c r="A6" s="58" t="s">
        <v>18</v>
      </c>
      <c r="B6" s="58" t="s">
        <v>203</v>
      </c>
      <c r="C6" s="58" t="s">
        <v>85</v>
      </c>
      <c r="D6" s="58" t="s">
        <v>37</v>
      </c>
      <c r="E6" s="58"/>
    </row>
    <row r="7" spans="1:12" ht="36.75" customHeight="1">
      <c r="A7" s="73" t="s">
        <v>167</v>
      </c>
      <c r="B7" s="58" t="s">
        <v>204</v>
      </c>
      <c r="C7" s="58" t="s">
        <v>80</v>
      </c>
      <c r="D7" s="58" t="s">
        <v>37</v>
      </c>
      <c r="E7" s="72"/>
    </row>
    <row r="8" spans="1:12" ht="36.75" customHeight="1">
      <c r="A8" s="73" t="s">
        <v>168</v>
      </c>
      <c r="B8" s="58" t="s">
        <v>88</v>
      </c>
      <c r="C8" s="58" t="s">
        <v>80</v>
      </c>
      <c r="D8" s="58" t="s">
        <v>87</v>
      </c>
      <c r="E8" s="72"/>
    </row>
    <row r="9" spans="1:12" ht="36.75" hidden="1" customHeight="1">
      <c r="A9" s="73" t="s">
        <v>45</v>
      </c>
      <c r="B9" s="58"/>
      <c r="C9" s="58"/>
      <c r="D9" s="58"/>
      <c r="E9" s="72"/>
    </row>
    <row r="10" spans="1:12" ht="36.75" hidden="1" customHeight="1">
      <c r="A10" s="73" t="s">
        <v>47</v>
      </c>
      <c r="B10" s="58"/>
      <c r="C10" s="58"/>
      <c r="D10" s="58"/>
      <c r="E10" s="72"/>
    </row>
    <row r="11" spans="1:12" s="89" customFormat="1" ht="36.75" customHeight="1">
      <c r="A11" s="73" t="s">
        <v>51</v>
      </c>
      <c r="B11" s="58" t="s">
        <v>86</v>
      </c>
      <c r="C11" s="58" t="s">
        <v>80</v>
      </c>
      <c r="D11" s="58" t="s">
        <v>87</v>
      </c>
      <c r="E11" s="72"/>
    </row>
    <row r="12" spans="1:12" s="89" customFormat="1" ht="36.75" customHeight="1">
      <c r="A12" s="73" t="s">
        <v>223</v>
      </c>
      <c r="B12" s="58" t="s">
        <v>224</v>
      </c>
      <c r="C12" s="58" t="s">
        <v>207</v>
      </c>
      <c r="D12" s="58" t="s">
        <v>36</v>
      </c>
      <c r="E12" s="72"/>
    </row>
    <row r="13" spans="1:12" s="89" customFormat="1" ht="36.75" customHeight="1">
      <c r="A13" s="73" t="s">
        <v>223</v>
      </c>
      <c r="B13" s="58" t="s">
        <v>232</v>
      </c>
      <c r="C13" s="58" t="s">
        <v>233</v>
      </c>
      <c r="D13" s="58" t="s">
        <v>36</v>
      </c>
      <c r="E13" s="72"/>
    </row>
    <row r="14" spans="1:12" ht="36.75" customHeight="1">
      <c r="A14" s="73" t="s">
        <v>11</v>
      </c>
      <c r="B14" s="58" t="s">
        <v>46</v>
      </c>
      <c r="C14" s="58" t="s">
        <v>85</v>
      </c>
      <c r="D14" s="58" t="s">
        <v>37</v>
      </c>
      <c r="E14" s="72"/>
    </row>
    <row r="15" spans="1:12" ht="36.75" customHeight="1">
      <c r="A15" s="73" t="s">
        <v>205</v>
      </c>
      <c r="B15" s="58" t="s">
        <v>206</v>
      </c>
      <c r="C15" s="58" t="s">
        <v>207</v>
      </c>
      <c r="D15" s="58" t="s">
        <v>36</v>
      </c>
      <c r="E15" s="72"/>
    </row>
    <row r="16" spans="1:12" ht="36.75" customHeight="1">
      <c r="A16" s="73" t="s">
        <v>38</v>
      </c>
      <c r="B16" s="58" t="s">
        <v>81</v>
      </c>
      <c r="C16" s="58"/>
      <c r="D16" s="58"/>
      <c r="E16" s="72"/>
    </row>
    <row r="19" spans="1:12">
      <c r="A19" s="1"/>
      <c r="B19" s="2"/>
      <c r="C19" s="1"/>
      <c r="D19" s="1"/>
      <c r="E19" s="1"/>
    </row>
    <row r="20" spans="1:12">
      <c r="A20" s="1" t="s">
        <v>41</v>
      </c>
      <c r="B20" s="2"/>
      <c r="D20" s="130" t="s">
        <v>229</v>
      </c>
      <c r="E20" s="1"/>
    </row>
    <row r="21" spans="1:12" ht="17.45" customHeight="1">
      <c r="A21" s="1"/>
      <c r="B21" s="2"/>
      <c r="D21" s="1"/>
      <c r="E21" s="1"/>
    </row>
    <row r="22" spans="1:12" ht="84.75" customHeight="1">
      <c r="A22" s="229" t="s">
        <v>90</v>
      </c>
      <c r="B22" s="229"/>
      <c r="C22" s="229"/>
      <c r="D22" s="229"/>
      <c r="E22" s="68"/>
      <c r="F22" s="68"/>
      <c r="G22" s="68"/>
      <c r="H22" s="68"/>
      <c r="I22" s="68"/>
      <c r="J22" s="68"/>
      <c r="K22" s="68"/>
      <c r="L22" s="68"/>
    </row>
    <row r="23" spans="1:12" ht="26.25" customHeight="1">
      <c r="A23" s="230" t="s">
        <v>19</v>
      </c>
      <c r="B23" s="230"/>
      <c r="C23" s="230"/>
      <c r="D23" s="230"/>
      <c r="E23" s="138"/>
      <c r="F23" s="53"/>
      <c r="G23" s="53"/>
      <c r="H23" s="53"/>
      <c r="I23" s="53"/>
      <c r="J23" s="53"/>
    </row>
    <row r="24" spans="1:12" ht="22.15" customHeight="1">
      <c r="A24" s="231" t="s">
        <v>54</v>
      </c>
      <c r="B24" s="231"/>
      <c r="C24" s="231"/>
      <c r="D24" s="231"/>
    </row>
    <row r="25" spans="1:12" ht="33" customHeight="1">
      <c r="A25" s="99" t="s">
        <v>83</v>
      </c>
      <c r="B25" s="98"/>
      <c r="C25" s="98"/>
      <c r="D25" s="101" t="s">
        <v>202</v>
      </c>
      <c r="E25" s="70"/>
    </row>
    <row r="26" spans="1:12" ht="30" customHeight="1">
      <c r="A26" s="57" t="s">
        <v>31</v>
      </c>
      <c r="B26" s="141" t="s">
        <v>32</v>
      </c>
      <c r="C26" s="141" t="s">
        <v>33</v>
      </c>
      <c r="D26" s="141" t="s">
        <v>34</v>
      </c>
    </row>
    <row r="27" spans="1:12" ht="36.75" customHeight="1">
      <c r="A27" s="58" t="s">
        <v>18</v>
      </c>
      <c r="B27" s="58" t="s">
        <v>203</v>
      </c>
      <c r="C27" s="58" t="s">
        <v>85</v>
      </c>
      <c r="D27" s="58" t="s">
        <v>37</v>
      </c>
    </row>
    <row r="28" spans="1:12" ht="36.75" customHeight="1">
      <c r="A28" s="73" t="s">
        <v>168</v>
      </c>
      <c r="B28" s="58" t="s">
        <v>204</v>
      </c>
      <c r="C28" s="58" t="s">
        <v>80</v>
      </c>
      <c r="D28" s="58" t="s">
        <v>37</v>
      </c>
    </row>
    <row r="29" spans="1:12" ht="36.75" customHeight="1">
      <c r="A29" s="73" t="s">
        <v>168</v>
      </c>
      <c r="B29" s="58" t="s">
        <v>88</v>
      </c>
      <c r="C29" s="58" t="s">
        <v>80</v>
      </c>
      <c r="D29" s="58" t="s">
        <v>87</v>
      </c>
    </row>
    <row r="30" spans="1:12" ht="36.75" hidden="1" customHeight="1">
      <c r="A30" s="73" t="s">
        <v>45</v>
      </c>
      <c r="B30" s="58"/>
      <c r="C30" s="58"/>
      <c r="D30" s="58"/>
    </row>
    <row r="31" spans="1:12" ht="36.75" hidden="1" customHeight="1">
      <c r="A31" s="73" t="s">
        <v>47</v>
      </c>
      <c r="B31" s="58"/>
      <c r="C31" s="58"/>
      <c r="D31" s="58"/>
    </row>
    <row r="32" spans="1:12" s="89" customFormat="1" ht="36.75" customHeight="1">
      <c r="A32" s="73" t="s">
        <v>51</v>
      </c>
      <c r="B32" s="58" t="s">
        <v>86</v>
      </c>
      <c r="C32" s="58" t="s">
        <v>80</v>
      </c>
      <c r="D32" s="58" t="s">
        <v>87</v>
      </c>
    </row>
    <row r="33" spans="1:5" s="89" customFormat="1" ht="36.75" customHeight="1">
      <c r="A33" s="73" t="s">
        <v>223</v>
      </c>
      <c r="B33" s="58" t="s">
        <v>224</v>
      </c>
      <c r="C33" s="58" t="s">
        <v>207</v>
      </c>
      <c r="D33" s="58" t="s">
        <v>36</v>
      </c>
    </row>
    <row r="34" spans="1:5" s="89" customFormat="1" ht="36.75" customHeight="1">
      <c r="A34" s="73" t="s">
        <v>208</v>
      </c>
      <c r="B34" s="58" t="s">
        <v>204</v>
      </c>
      <c r="C34" s="58" t="s">
        <v>80</v>
      </c>
      <c r="D34" s="58" t="s">
        <v>37</v>
      </c>
    </row>
    <row r="35" spans="1:5" ht="36.75" customHeight="1">
      <c r="A35" s="73" t="s">
        <v>11</v>
      </c>
      <c r="B35" s="58" t="s">
        <v>46</v>
      </c>
      <c r="C35" s="58" t="s">
        <v>85</v>
      </c>
      <c r="D35" s="58" t="s">
        <v>37</v>
      </c>
    </row>
    <row r="36" spans="1:5" ht="36.75" customHeight="1">
      <c r="A36" s="73" t="s">
        <v>205</v>
      </c>
      <c r="B36" s="58" t="s">
        <v>206</v>
      </c>
      <c r="C36" s="58" t="s">
        <v>207</v>
      </c>
      <c r="D36" s="58" t="s">
        <v>36</v>
      </c>
    </row>
    <row r="37" spans="1:5" ht="35.25" customHeight="1">
      <c r="A37" s="73" t="s">
        <v>38</v>
      </c>
      <c r="B37" s="58" t="s">
        <v>81</v>
      </c>
      <c r="C37" s="58"/>
      <c r="D37" s="58"/>
    </row>
    <row r="38" spans="1:5" ht="24" customHeight="1">
      <c r="A38" s="140"/>
      <c r="B38" s="1"/>
      <c r="C38" s="1"/>
      <c r="D38" s="1"/>
    </row>
    <row r="39" spans="1:5" ht="24" customHeight="1">
      <c r="A39" s="1" t="s">
        <v>41</v>
      </c>
      <c r="B39" s="130"/>
      <c r="C39" s="130" t="s">
        <v>229</v>
      </c>
    </row>
    <row r="40" spans="1:5" ht="24" customHeight="1">
      <c r="A40" s="1"/>
      <c r="B40" s="2"/>
      <c r="C40" s="1"/>
      <c r="D40" s="1"/>
      <c r="E40" s="1"/>
    </row>
    <row r="41" spans="1:5" ht="24" customHeight="1">
      <c r="A41" s="34" t="s">
        <v>11</v>
      </c>
      <c r="B41" s="7"/>
      <c r="C41" s="130" t="s">
        <v>84</v>
      </c>
      <c r="D41" s="7"/>
      <c r="E41" s="1"/>
    </row>
  </sheetData>
  <mergeCells count="5">
    <mergeCell ref="A1:E1"/>
    <mergeCell ref="A2:E2"/>
    <mergeCell ref="A24:D24"/>
    <mergeCell ref="A22:D22"/>
    <mergeCell ref="A23:D23"/>
  </mergeCells>
  <phoneticPr fontId="0" type="noConversion"/>
  <pageMargins left="0.78740157480314965" right="0.43307086614173229" top="0.35433070866141736" bottom="0.74803149606299213" header="0.31496062992125984" footer="0.31496062992125984"/>
  <pageSetup paperSize="9" scale="85" orientation="portrait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75" zoomScaleNormal="100" zoomScaleSheetLayoutView="75" workbookViewId="0">
      <selection activeCell="AB16" sqref="AB16"/>
    </sheetView>
  </sheetViews>
  <sheetFormatPr defaultRowHeight="12.75"/>
  <cols>
    <col min="1" max="1" width="5" style="8" customWidth="1"/>
    <col min="2" max="3" width="4.7109375" style="8" hidden="1" customWidth="1"/>
    <col min="4" max="4" width="16.85546875" style="8" customWidth="1"/>
    <col min="5" max="5" width="9.28515625" style="8" customWidth="1"/>
    <col min="6" max="6" width="6" style="8" customWidth="1"/>
    <col min="7" max="7" width="33.28515625" style="8" customWidth="1"/>
    <col min="8" max="8" width="11.28515625" style="8" customWidth="1"/>
    <col min="9" max="9" width="16" style="8" customWidth="1"/>
    <col min="10" max="10" width="12.7109375" style="8" hidden="1" customWidth="1"/>
    <col min="11" max="11" width="23.285156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4" style="8" customWidth="1"/>
    <col min="18" max="18" width="6.42578125" style="40" customWidth="1"/>
    <col min="19" max="19" width="8.7109375" style="41" customWidth="1"/>
    <col min="20" max="20" width="4.28515625" style="8" customWidth="1"/>
    <col min="21" max="22" width="4.85546875" style="8" customWidth="1"/>
    <col min="23" max="23" width="6.28515625" style="8" customWidth="1"/>
    <col min="24" max="24" width="9.5703125" style="8" hidden="1" customWidth="1"/>
    <col min="25" max="25" width="9.7109375" style="41" customWidth="1"/>
    <col min="26" max="26" width="7.42578125" style="8" customWidth="1"/>
    <col min="27" max="16384" width="9.140625" style="8"/>
  </cols>
  <sheetData>
    <row r="1" spans="1:26" ht="42.75" customHeight="1">
      <c r="A1" s="186" t="s">
        <v>114</v>
      </c>
      <c r="B1" s="217"/>
      <c r="C1" s="217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</row>
    <row r="2" spans="1:26" s="9" customFormat="1" ht="15.95" customHeight="1">
      <c r="A2" s="208" t="s">
        <v>19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10" customFormat="1" ht="15.95" customHeight="1">
      <c r="A3" s="189" t="s">
        <v>29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6" s="11" customFormat="1" ht="5.25" customHeight="1">
      <c r="A4" s="196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</row>
    <row r="5" spans="1:26" s="11" customFormat="1" ht="6" customHeight="1">
      <c r="A5" s="196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</row>
    <row r="6" spans="1:26" s="93" customFormat="1" ht="18.75" customHeight="1">
      <c r="A6" s="190" t="s">
        <v>230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</row>
    <row r="7" spans="1:26" ht="3.7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1:26" s="17" customFormat="1" ht="15" customHeight="1">
      <c r="A8" s="90" t="s">
        <v>83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 t="s">
        <v>202</v>
      </c>
      <c r="Z8" s="19"/>
    </row>
    <row r="9" spans="1:26" s="20" customFormat="1" ht="20.100000000000001" customHeight="1">
      <c r="A9" s="182" t="s">
        <v>28</v>
      </c>
      <c r="B9" s="191" t="s">
        <v>2</v>
      </c>
      <c r="C9" s="192" t="s">
        <v>14</v>
      </c>
      <c r="D9" s="183" t="s">
        <v>16</v>
      </c>
      <c r="E9" s="183" t="s">
        <v>3</v>
      </c>
      <c r="F9" s="182" t="s">
        <v>15</v>
      </c>
      <c r="G9" s="183" t="s">
        <v>17</v>
      </c>
      <c r="H9" s="183" t="s">
        <v>3</v>
      </c>
      <c r="I9" s="183" t="s">
        <v>4</v>
      </c>
      <c r="J9" s="176"/>
      <c r="K9" s="183" t="s">
        <v>6</v>
      </c>
      <c r="L9" s="184" t="s">
        <v>20</v>
      </c>
      <c r="M9" s="184"/>
      <c r="N9" s="184"/>
      <c r="O9" s="184" t="s">
        <v>21</v>
      </c>
      <c r="P9" s="184"/>
      <c r="Q9" s="184"/>
      <c r="R9" s="184" t="s">
        <v>43</v>
      </c>
      <c r="S9" s="184"/>
      <c r="T9" s="184"/>
      <c r="U9" s="194" t="s">
        <v>22</v>
      </c>
      <c r="V9" s="192" t="s">
        <v>116</v>
      </c>
      <c r="W9" s="182" t="s">
        <v>23</v>
      </c>
      <c r="X9" s="191" t="s">
        <v>48</v>
      </c>
      <c r="Y9" s="185" t="s">
        <v>24</v>
      </c>
      <c r="Z9" s="185" t="s">
        <v>25</v>
      </c>
    </row>
    <row r="10" spans="1:26" s="20" customFormat="1" ht="51" customHeight="1">
      <c r="A10" s="182"/>
      <c r="B10" s="191"/>
      <c r="C10" s="193"/>
      <c r="D10" s="183"/>
      <c r="E10" s="183"/>
      <c r="F10" s="182"/>
      <c r="G10" s="183"/>
      <c r="H10" s="183"/>
      <c r="I10" s="183"/>
      <c r="J10" s="176"/>
      <c r="K10" s="183"/>
      <c r="L10" s="21" t="s">
        <v>26</v>
      </c>
      <c r="M10" s="22" t="s">
        <v>27</v>
      </c>
      <c r="N10" s="23" t="s">
        <v>28</v>
      </c>
      <c r="O10" s="21" t="s">
        <v>26</v>
      </c>
      <c r="P10" s="22" t="s">
        <v>27</v>
      </c>
      <c r="Q10" s="23" t="s">
        <v>28</v>
      </c>
      <c r="R10" s="21" t="s">
        <v>26</v>
      </c>
      <c r="S10" s="22" t="s">
        <v>27</v>
      </c>
      <c r="T10" s="23" t="s">
        <v>28</v>
      </c>
      <c r="U10" s="195"/>
      <c r="V10" s="193"/>
      <c r="W10" s="182"/>
      <c r="X10" s="191"/>
      <c r="Y10" s="185"/>
      <c r="Z10" s="185"/>
    </row>
    <row r="11" spans="1:26" s="20" customFormat="1" ht="39.950000000000003" customHeight="1">
      <c r="A11" s="211" t="s">
        <v>227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3"/>
    </row>
    <row r="12" spans="1:26" s="88" customFormat="1" ht="46.5" customHeight="1">
      <c r="A12" s="81">
        <f>RANK(Y12,Y$12:Y$12,0)</f>
        <v>1</v>
      </c>
      <c r="B12" s="24"/>
      <c r="C12" s="71"/>
      <c r="D12" s="102" t="s">
        <v>196</v>
      </c>
      <c r="E12" s="117" t="s">
        <v>197</v>
      </c>
      <c r="F12" s="118" t="s">
        <v>8</v>
      </c>
      <c r="G12" s="119" t="s">
        <v>198</v>
      </c>
      <c r="H12" s="117" t="s">
        <v>199</v>
      </c>
      <c r="I12" s="78" t="s">
        <v>200</v>
      </c>
      <c r="J12" s="118" t="s">
        <v>179</v>
      </c>
      <c r="K12" s="79" t="s">
        <v>201</v>
      </c>
      <c r="L12" s="82">
        <v>197.5</v>
      </c>
      <c r="M12" s="83">
        <f>L12/2.9-IF($U12=1,0.5,IF($U12=2,1.5,0))-IF($V12=1,0.5,IF($V12=2,1,0))</f>
        <v>68.103448275862064</v>
      </c>
      <c r="N12" s="84">
        <f>RANK(M12,M$12:M$12,0)</f>
        <v>1</v>
      </c>
      <c r="O12" s="82">
        <v>196</v>
      </c>
      <c r="P12" s="83">
        <f>O12/2.9-IF($U12=1,0.5,IF($U12=2,1.5,0))-IF($V12=1,0.5,IF($V12=2,1,0))</f>
        <v>67.58620689655173</v>
      </c>
      <c r="Q12" s="84">
        <f>RANK(P12,P$12:P$12,0)</f>
        <v>1</v>
      </c>
      <c r="R12" s="82">
        <v>196.5</v>
      </c>
      <c r="S12" s="83">
        <f>R12/2.9-IF($U12=1,0.5,IF($U12=2,1.5,0))-IF($V12=1,0.5,IF($V12=2,1,0))</f>
        <v>67.758620689655174</v>
      </c>
      <c r="T12" s="84">
        <f>RANK(S12,S$12:S$12,0)</f>
        <v>1</v>
      </c>
      <c r="U12" s="85"/>
      <c r="V12" s="85"/>
      <c r="W12" s="82">
        <f>L12+O12+R12</f>
        <v>590</v>
      </c>
      <c r="X12" s="86"/>
      <c r="Y12" s="83">
        <f>ROUND(SUM(M12,P12,S12)/3,3)</f>
        <v>67.816000000000003</v>
      </c>
      <c r="Z12" s="87" t="s">
        <v>42</v>
      </c>
    </row>
    <row r="13" spans="1:26" s="88" customFormat="1" ht="46.5" customHeight="1">
      <c r="A13" s="214" t="s">
        <v>228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6"/>
    </row>
    <row r="14" spans="1:26" s="88" customFormat="1" ht="46.5" customHeight="1">
      <c r="A14" s="81">
        <f>RANK(Y14,Y$14:Y$14,0)</f>
        <v>1</v>
      </c>
      <c r="B14" s="24"/>
      <c r="C14" s="71"/>
      <c r="D14" s="121" t="s">
        <v>103</v>
      </c>
      <c r="E14" s="77" t="s">
        <v>104</v>
      </c>
      <c r="F14" s="139" t="s">
        <v>8</v>
      </c>
      <c r="G14" s="157" t="s">
        <v>163</v>
      </c>
      <c r="H14" s="161" t="s">
        <v>164</v>
      </c>
      <c r="I14" s="158" t="s">
        <v>105</v>
      </c>
      <c r="J14" s="155" t="s">
        <v>106</v>
      </c>
      <c r="K14" s="156" t="s">
        <v>107</v>
      </c>
      <c r="L14" s="82">
        <v>199</v>
      </c>
      <c r="M14" s="83">
        <f>L14/3-IF($U14=1,0.5,IF($U14=2,1.5,0))-IF($V14=1,0.5,IF($V14=2,1,0))</f>
        <v>66.333333333333329</v>
      </c>
      <c r="N14" s="84">
        <f>RANK(M14,M$14:M$14,0)</f>
        <v>1</v>
      </c>
      <c r="O14" s="82">
        <v>200.5</v>
      </c>
      <c r="P14" s="83">
        <f>O14/3-IF($U14=1,0.5,IF($U14=2,1.5,0))-IF($V14=1,0.5,IF($V14=2,1,0))</f>
        <v>66.833333333333329</v>
      </c>
      <c r="Q14" s="84">
        <f>RANK(P14,P$14:P$14,0)</f>
        <v>1</v>
      </c>
      <c r="R14" s="82">
        <v>198.5</v>
      </c>
      <c r="S14" s="83">
        <f>R14/3-IF($U14=1,0.5,IF($U14=2,1.5,0))-IF($V14=1,0.5,IF($V14=2,1,0))</f>
        <v>66.166666666666671</v>
      </c>
      <c r="T14" s="84">
        <f>RANK(S14,S$14:S$14,0)</f>
        <v>1</v>
      </c>
      <c r="U14" s="85"/>
      <c r="V14" s="85"/>
      <c r="W14" s="82">
        <f>L14+O14+R14</f>
        <v>598</v>
      </c>
      <c r="X14" s="86"/>
      <c r="Y14" s="83">
        <f>ROUND(SUM(M14,P14,S14)/3,3)</f>
        <v>66.444000000000003</v>
      </c>
      <c r="Z14" s="87" t="s">
        <v>42</v>
      </c>
    </row>
    <row r="15" spans="1:26" s="25" customFormat="1" ht="49.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6" ht="27" customHeight="1">
      <c r="A16" s="34"/>
      <c r="B16" s="34"/>
      <c r="C16" s="34"/>
      <c r="D16" s="34" t="s">
        <v>18</v>
      </c>
      <c r="E16" s="34"/>
      <c r="F16" s="34"/>
      <c r="G16" s="34"/>
      <c r="H16" s="34"/>
      <c r="J16" s="34"/>
      <c r="K16" s="130" t="s">
        <v>229</v>
      </c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27" customHeight="1">
      <c r="A17" s="34"/>
      <c r="B17" s="34"/>
      <c r="C17" s="34"/>
      <c r="D17" s="34"/>
      <c r="E17" s="34"/>
      <c r="F17" s="34"/>
      <c r="G17" s="34"/>
      <c r="H17" s="34"/>
      <c r="J17" s="34"/>
      <c r="K17" s="130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 t="s">
        <v>11</v>
      </c>
      <c r="E18" s="34"/>
      <c r="F18" s="34"/>
      <c r="G18" s="34"/>
      <c r="H18" s="34"/>
      <c r="J18" s="34"/>
      <c r="K18" s="130" t="s">
        <v>225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7" customHeight="1">
      <c r="A19" s="34"/>
      <c r="B19" s="34"/>
      <c r="C19" s="34"/>
      <c r="D19" s="34"/>
      <c r="E19" s="34"/>
      <c r="F19" s="34"/>
      <c r="G19" s="34"/>
      <c r="H19" s="34"/>
      <c r="J19" s="34"/>
      <c r="K19" s="1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27" customHeight="1">
      <c r="A20" s="34"/>
      <c r="B20" s="34"/>
      <c r="C20" s="34"/>
      <c r="D20" s="34" t="s">
        <v>44</v>
      </c>
      <c r="E20" s="34"/>
      <c r="F20" s="34"/>
      <c r="G20" s="34"/>
      <c r="H20" s="34"/>
      <c r="J20" s="34"/>
      <c r="K20" s="130" t="s">
        <v>226</v>
      </c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s="45" customFormat="1" ht="11.25" hidden="1" customHeight="1">
      <c r="K21" s="7"/>
      <c r="L21" s="47"/>
      <c r="M21" s="46"/>
      <c r="O21" s="47"/>
      <c r="P21" s="46"/>
      <c r="R21" s="47"/>
      <c r="S21" s="46"/>
      <c r="Y21" s="46"/>
    </row>
  </sheetData>
  <mergeCells count="27">
    <mergeCell ref="A6:Z6"/>
    <mergeCell ref="A1:Z1"/>
    <mergeCell ref="A2:Z2"/>
    <mergeCell ref="A3:Z3"/>
    <mergeCell ref="A4:Z4"/>
    <mergeCell ref="A5:Z5"/>
    <mergeCell ref="B9:B10"/>
    <mergeCell ref="C9:C10"/>
    <mergeCell ref="D9:D10"/>
    <mergeCell ref="E9:E10"/>
    <mergeCell ref="F9:F10"/>
    <mergeCell ref="Z9:Z10"/>
    <mergeCell ref="A11:Z11"/>
    <mergeCell ref="A13:Z13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</mergeCells>
  <pageMargins left="0.39370078740157483" right="0.3" top="0.47" bottom="0.15748031496062992" header="0.48" footer="0.1574803149606299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view="pageBreakPreview" zoomScale="75" zoomScaleNormal="100" zoomScaleSheetLayoutView="75" workbookViewId="0">
      <selection activeCell="AB10" sqref="AB10"/>
    </sheetView>
  </sheetViews>
  <sheetFormatPr defaultRowHeight="12.75"/>
  <cols>
    <col min="1" max="1" width="5" style="8" customWidth="1"/>
    <col min="2" max="3" width="4.7109375" style="8" hidden="1" customWidth="1"/>
    <col min="4" max="4" width="16.85546875" style="8" customWidth="1"/>
    <col min="5" max="5" width="9.5703125" style="8" customWidth="1"/>
    <col min="6" max="6" width="6" style="8" customWidth="1"/>
    <col min="7" max="7" width="33.28515625" style="8" customWidth="1"/>
    <col min="8" max="8" width="11.28515625" style="8" customWidth="1"/>
    <col min="9" max="9" width="16" style="8" customWidth="1"/>
    <col min="10" max="10" width="12.7109375" style="8" hidden="1" customWidth="1"/>
    <col min="11" max="11" width="23.285156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4" style="8" customWidth="1"/>
    <col min="18" max="18" width="6.42578125" style="40" customWidth="1"/>
    <col min="19" max="19" width="8.7109375" style="41" customWidth="1"/>
    <col min="20" max="20" width="4.28515625" style="8" customWidth="1"/>
    <col min="21" max="22" width="4.85546875" style="8" customWidth="1"/>
    <col min="23" max="23" width="6.28515625" style="8" customWidth="1"/>
    <col min="24" max="24" width="9.5703125" style="8" hidden="1" customWidth="1"/>
    <col min="25" max="25" width="9.7109375" style="41" customWidth="1"/>
    <col min="26" max="26" width="7.42578125" style="8" customWidth="1"/>
    <col min="27" max="16384" width="9.140625" style="8"/>
  </cols>
  <sheetData>
    <row r="1" spans="1:26" ht="42.75" customHeight="1">
      <c r="A1" s="186" t="s">
        <v>114</v>
      </c>
      <c r="B1" s="217"/>
      <c r="C1" s="217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</row>
    <row r="2" spans="1:26" s="9" customFormat="1" ht="15.95" customHeight="1">
      <c r="A2" s="208" t="s">
        <v>19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10" customFormat="1" ht="15.95" customHeight="1">
      <c r="A3" s="189" t="s">
        <v>29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6" s="11" customFormat="1" ht="21" customHeight="1">
      <c r="A4" s="196" t="s">
        <v>66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</row>
    <row r="5" spans="1:26" s="11" customFormat="1" ht="6" customHeight="1">
      <c r="A5" s="196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</row>
    <row r="6" spans="1:26" s="93" customFormat="1" ht="18.75" customHeight="1">
      <c r="A6" s="190" t="s">
        <v>230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</row>
    <row r="7" spans="1:26" ht="3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17" customFormat="1" ht="15" customHeight="1">
      <c r="A8" s="90" t="s">
        <v>83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 t="s">
        <v>202</v>
      </c>
      <c r="Z8" s="19"/>
    </row>
    <row r="9" spans="1:26" s="20" customFormat="1" ht="20.100000000000001" customHeight="1">
      <c r="A9" s="182" t="s">
        <v>28</v>
      </c>
      <c r="B9" s="191" t="s">
        <v>2</v>
      </c>
      <c r="C9" s="192" t="s">
        <v>14</v>
      </c>
      <c r="D9" s="183" t="s">
        <v>16</v>
      </c>
      <c r="E9" s="183" t="s">
        <v>3</v>
      </c>
      <c r="F9" s="182" t="s">
        <v>15</v>
      </c>
      <c r="G9" s="183" t="s">
        <v>17</v>
      </c>
      <c r="H9" s="183" t="s">
        <v>3</v>
      </c>
      <c r="I9" s="183" t="s">
        <v>4</v>
      </c>
      <c r="J9" s="59"/>
      <c r="K9" s="183" t="s">
        <v>6</v>
      </c>
      <c r="L9" s="184" t="s">
        <v>20</v>
      </c>
      <c r="M9" s="184"/>
      <c r="N9" s="184"/>
      <c r="O9" s="184" t="s">
        <v>21</v>
      </c>
      <c r="P9" s="184"/>
      <c r="Q9" s="184"/>
      <c r="R9" s="184" t="s">
        <v>43</v>
      </c>
      <c r="S9" s="184"/>
      <c r="T9" s="184"/>
      <c r="U9" s="194" t="s">
        <v>22</v>
      </c>
      <c r="V9" s="192" t="s">
        <v>116</v>
      </c>
      <c r="W9" s="182" t="s">
        <v>23</v>
      </c>
      <c r="X9" s="191" t="s">
        <v>48</v>
      </c>
      <c r="Y9" s="185" t="s">
        <v>24</v>
      </c>
      <c r="Z9" s="185" t="s">
        <v>25</v>
      </c>
    </row>
    <row r="10" spans="1:26" s="20" customFormat="1" ht="51" customHeight="1">
      <c r="A10" s="182"/>
      <c r="B10" s="191"/>
      <c r="C10" s="193"/>
      <c r="D10" s="183"/>
      <c r="E10" s="183"/>
      <c r="F10" s="182"/>
      <c r="G10" s="183"/>
      <c r="H10" s="183"/>
      <c r="I10" s="183"/>
      <c r="J10" s="59"/>
      <c r="K10" s="183"/>
      <c r="L10" s="21" t="s">
        <v>26</v>
      </c>
      <c r="M10" s="22" t="s">
        <v>27</v>
      </c>
      <c r="N10" s="23" t="s">
        <v>28</v>
      </c>
      <c r="O10" s="21" t="s">
        <v>26</v>
      </c>
      <c r="P10" s="22" t="s">
        <v>27</v>
      </c>
      <c r="Q10" s="23" t="s">
        <v>28</v>
      </c>
      <c r="R10" s="21" t="s">
        <v>26</v>
      </c>
      <c r="S10" s="22" t="s">
        <v>27</v>
      </c>
      <c r="T10" s="23" t="s">
        <v>28</v>
      </c>
      <c r="U10" s="195"/>
      <c r="V10" s="193"/>
      <c r="W10" s="182"/>
      <c r="X10" s="191"/>
      <c r="Y10" s="185"/>
      <c r="Z10" s="185"/>
    </row>
    <row r="11" spans="1:26" s="20" customFormat="1" ht="39.950000000000003" customHeight="1">
      <c r="A11" s="211" t="s">
        <v>67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3"/>
    </row>
    <row r="12" spans="1:26" s="122" customFormat="1" ht="46.5" customHeight="1">
      <c r="A12" s="81">
        <f>RANK(Y12,Y$12:Y$13,0)</f>
        <v>1</v>
      </c>
      <c r="B12" s="24"/>
      <c r="C12" s="71"/>
      <c r="D12" s="102" t="s">
        <v>70</v>
      </c>
      <c r="E12" s="117" t="s">
        <v>71</v>
      </c>
      <c r="F12" s="118" t="s">
        <v>10</v>
      </c>
      <c r="G12" s="119" t="s">
        <v>75</v>
      </c>
      <c r="H12" s="117" t="s">
        <v>72</v>
      </c>
      <c r="I12" s="118" t="s">
        <v>73</v>
      </c>
      <c r="J12" s="118" t="s">
        <v>74</v>
      </c>
      <c r="K12" s="137" t="s">
        <v>99</v>
      </c>
      <c r="L12" s="82">
        <v>193.5</v>
      </c>
      <c r="M12" s="83">
        <f>L12/3-IF($U12=1,0.5,IF($U12=2,1.5,0))-IF($V12=1,0.5,IF($V12=2,1,0))</f>
        <v>64.5</v>
      </c>
      <c r="N12" s="84">
        <f>RANK(M12,M$12:M$13,0)</f>
        <v>1</v>
      </c>
      <c r="O12" s="82">
        <v>195</v>
      </c>
      <c r="P12" s="83">
        <f>O12/3-IF($U12=1,0.5,IF($U12=2,1.5,0))-IF($V12=1,0.5,IF($V12=2,1,0))</f>
        <v>65</v>
      </c>
      <c r="Q12" s="84">
        <f>RANK(P12,P$12:P$13,0)</f>
        <v>1</v>
      </c>
      <c r="R12" s="82">
        <v>193</v>
      </c>
      <c r="S12" s="83">
        <f>R12/3-IF($U12=1,0.5,IF($U12=2,1.5,0))-IF($V12=1,0.5,IF($V12=2,1,0))</f>
        <v>64.333333333333329</v>
      </c>
      <c r="T12" s="84">
        <f>RANK(S12,S$12:S$13,0)</f>
        <v>1</v>
      </c>
      <c r="U12" s="85"/>
      <c r="V12" s="85"/>
      <c r="W12" s="82">
        <f>L12+O12+R12</f>
        <v>581.5</v>
      </c>
      <c r="X12" s="86"/>
      <c r="Y12" s="83">
        <f>ROUND(SUM(M12,P12,S12)/3,3)</f>
        <v>64.611000000000004</v>
      </c>
      <c r="Z12" s="87" t="s">
        <v>42</v>
      </c>
    </row>
    <row r="13" spans="1:26" s="88" customFormat="1" ht="46.5" customHeight="1">
      <c r="A13" s="81">
        <f>RANK(Y13,Y$12:Y$13,0)</f>
        <v>2</v>
      </c>
      <c r="B13" s="24"/>
      <c r="C13" s="71"/>
      <c r="D13" s="120" t="s">
        <v>181</v>
      </c>
      <c r="E13" s="92" t="s">
        <v>182</v>
      </c>
      <c r="F13" s="78" t="s">
        <v>9</v>
      </c>
      <c r="G13" s="119" t="s">
        <v>183</v>
      </c>
      <c r="H13" s="149" t="s">
        <v>184</v>
      </c>
      <c r="I13" s="164" t="s">
        <v>185</v>
      </c>
      <c r="J13" s="164" t="s">
        <v>185</v>
      </c>
      <c r="K13" s="172" t="s">
        <v>186</v>
      </c>
      <c r="L13" s="82">
        <v>177.5</v>
      </c>
      <c r="M13" s="83">
        <f>L13/3-IF($U13=1,0.5,IF($U13=2,1.5,0))-IF($V13=1,0.5,IF($V13=2,1,0))</f>
        <v>58.666666666666664</v>
      </c>
      <c r="N13" s="84">
        <f>RANK(M13,M$12:M$13,0)</f>
        <v>2</v>
      </c>
      <c r="O13" s="82">
        <v>184</v>
      </c>
      <c r="P13" s="83">
        <f>O13/3-IF($U13=1,0.5,IF($U13=2,1.5,0))-IF($V13=1,0.5,IF($V13=2,1,0))</f>
        <v>60.833333333333336</v>
      </c>
      <c r="Q13" s="84">
        <f>RANK(P13,P$12:P$13,0)</f>
        <v>2</v>
      </c>
      <c r="R13" s="82">
        <v>181</v>
      </c>
      <c r="S13" s="83">
        <f>R13/3-IF($U13=1,0.5,IF($U13=2,1.5,0))-IF($V13=1,0.5,IF($V13=2,1,0))</f>
        <v>59.833333333333336</v>
      </c>
      <c r="T13" s="84">
        <f>RANK(S13,S$12:S$13,0)</f>
        <v>2</v>
      </c>
      <c r="U13" s="85">
        <v>1</v>
      </c>
      <c r="V13" s="85"/>
      <c r="W13" s="82">
        <f>L13+O13+R13</f>
        <v>542.5</v>
      </c>
      <c r="X13" s="86"/>
      <c r="Y13" s="83">
        <f>ROUND(SUM(M13,P13,S13)/3,3)</f>
        <v>59.777999999999999</v>
      </c>
      <c r="Z13" s="87" t="s">
        <v>42</v>
      </c>
    </row>
    <row r="14" spans="1:26" s="88" customFormat="1" ht="46.5" customHeight="1">
      <c r="A14" s="211" t="s">
        <v>115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3"/>
    </row>
    <row r="15" spans="1:26" s="88" customFormat="1" ht="46.5" customHeight="1">
      <c r="A15" s="81">
        <f>RANK(Y15,Y$15:Y$18,0)</f>
        <v>1</v>
      </c>
      <c r="B15" s="24"/>
      <c r="C15" s="71"/>
      <c r="D15" s="102" t="s">
        <v>100</v>
      </c>
      <c r="E15" s="117" t="s">
        <v>101</v>
      </c>
      <c r="F15" s="118" t="s">
        <v>8</v>
      </c>
      <c r="G15" s="119" t="s">
        <v>166</v>
      </c>
      <c r="H15" s="117" t="s">
        <v>170</v>
      </c>
      <c r="I15" s="118" t="s">
        <v>102</v>
      </c>
      <c r="J15" s="118" t="s">
        <v>39</v>
      </c>
      <c r="K15" s="79" t="s">
        <v>77</v>
      </c>
      <c r="L15" s="82">
        <v>197.5</v>
      </c>
      <c r="M15" s="83">
        <f>L15/3-IF($U15=1,0.5,IF($U15=2,1.5,0))-IF($V15=1,0.5,IF($V15=2,1,0))</f>
        <v>65.833333333333329</v>
      </c>
      <c r="N15" s="84">
        <f>RANK(M15,M$15:M$18,0)</f>
        <v>1</v>
      </c>
      <c r="O15" s="82">
        <v>206.5</v>
      </c>
      <c r="P15" s="83">
        <f>O15/3-IF($U15=1,0.5,IF($U15=2,1.5,0))-IF($V15=1,0.5,IF($V15=2,1,0))</f>
        <v>68.833333333333329</v>
      </c>
      <c r="Q15" s="84">
        <f>RANK(P15,P$15:P$18,0)</f>
        <v>1</v>
      </c>
      <c r="R15" s="82">
        <v>207</v>
      </c>
      <c r="S15" s="83">
        <f>R15/3-IF($U15=1,0.5,IF($U15=2,1.5,0))-IF($V15=1,0.5,IF($V15=2,1,0))</f>
        <v>69</v>
      </c>
      <c r="T15" s="84">
        <f>RANK(S15,S$15:S$18,0)</f>
        <v>1</v>
      </c>
      <c r="U15" s="85"/>
      <c r="V15" s="85"/>
      <c r="W15" s="82">
        <f>L15+O15+R15</f>
        <v>611</v>
      </c>
      <c r="X15" s="86"/>
      <c r="Y15" s="83">
        <f>ROUND(SUM(M15,P15,S15)/3,3)</f>
        <v>67.888999999999996</v>
      </c>
      <c r="Z15" s="87" t="s">
        <v>42</v>
      </c>
    </row>
    <row r="16" spans="1:26" s="88" customFormat="1" ht="46.5" customHeight="1">
      <c r="A16" s="81">
        <f>RANK(Y16,Y$15:Y$18,0)</f>
        <v>2</v>
      </c>
      <c r="B16" s="24"/>
      <c r="C16" s="71"/>
      <c r="D16" s="120" t="s">
        <v>174</v>
      </c>
      <c r="E16" s="92" t="s">
        <v>175</v>
      </c>
      <c r="F16" s="162" t="s">
        <v>8</v>
      </c>
      <c r="G16" s="75" t="s">
        <v>176</v>
      </c>
      <c r="H16" s="163" t="s">
        <v>177</v>
      </c>
      <c r="I16" s="163" t="s">
        <v>178</v>
      </c>
      <c r="J16" s="76" t="s">
        <v>179</v>
      </c>
      <c r="K16" s="163" t="s">
        <v>180</v>
      </c>
      <c r="L16" s="82">
        <v>195</v>
      </c>
      <c r="M16" s="83">
        <f>L16/3-IF($U16=1,0.5,IF($U16=2,1.5,0))-IF($V16=1,0.5,IF($V16=2,1,0))</f>
        <v>65</v>
      </c>
      <c r="N16" s="84">
        <f>RANK(M16,M$15:M$18,0)</f>
        <v>2</v>
      </c>
      <c r="O16" s="82">
        <v>201.5</v>
      </c>
      <c r="P16" s="83">
        <f>O16/3-IF($U16=1,0.5,IF($U16=2,1.5,0))-IF($V16=1,0.5,IF($V16=2,1,0))</f>
        <v>67.166666666666671</v>
      </c>
      <c r="Q16" s="84">
        <f>RANK(P16,P$15:P$18,0)</f>
        <v>2</v>
      </c>
      <c r="R16" s="82">
        <v>200.5</v>
      </c>
      <c r="S16" s="83">
        <f>R16/3-IF($U16=1,0.5,IF($U16=2,1.5,0))-IF($V16=1,0.5,IF($V16=2,1,0))</f>
        <v>66.833333333333329</v>
      </c>
      <c r="T16" s="84">
        <f>RANK(S16,S$15:S$18,0)</f>
        <v>2</v>
      </c>
      <c r="U16" s="85"/>
      <c r="V16" s="85"/>
      <c r="W16" s="82">
        <f>L16+O16+R16</f>
        <v>597</v>
      </c>
      <c r="X16" s="86"/>
      <c r="Y16" s="83">
        <f>ROUND(SUM(M16,P16,S16)/3,3)</f>
        <v>66.332999999999998</v>
      </c>
      <c r="Z16" s="87" t="s">
        <v>42</v>
      </c>
    </row>
    <row r="17" spans="1:26" s="88" customFormat="1" ht="46.5" customHeight="1">
      <c r="A17" s="81">
        <f>RANK(Y17,Y$15:Y$18,0)</f>
        <v>3</v>
      </c>
      <c r="B17" s="24"/>
      <c r="C17" s="71"/>
      <c r="D17" s="145" t="s">
        <v>153</v>
      </c>
      <c r="E17" s="135" t="s">
        <v>98</v>
      </c>
      <c r="F17" s="136" t="s">
        <v>8</v>
      </c>
      <c r="G17" s="134" t="s">
        <v>154</v>
      </c>
      <c r="H17" s="135" t="s">
        <v>119</v>
      </c>
      <c r="I17" s="136" t="s">
        <v>120</v>
      </c>
      <c r="J17" s="136" t="s">
        <v>74</v>
      </c>
      <c r="K17" s="137" t="s">
        <v>99</v>
      </c>
      <c r="L17" s="82">
        <v>188.5</v>
      </c>
      <c r="M17" s="83">
        <f>L17/3-IF($U17=1,0.5,IF($U17=2,1.5,0))-IF($V17=1,0.5,IF($V17=2,1,0))</f>
        <v>62.833333333333336</v>
      </c>
      <c r="N17" s="84">
        <f>RANK(M17,M$15:M$18,0)</f>
        <v>4</v>
      </c>
      <c r="O17" s="82">
        <v>197</v>
      </c>
      <c r="P17" s="83">
        <f>O17/3-IF($U17=1,0.5,IF($U17=2,1.5,0))-IF($V17=1,0.5,IF($V17=2,1,0))</f>
        <v>65.666666666666671</v>
      </c>
      <c r="Q17" s="84">
        <f>RANK(P17,P$15:P$18,0)</f>
        <v>3</v>
      </c>
      <c r="R17" s="82">
        <v>195</v>
      </c>
      <c r="S17" s="83">
        <f>R17/3-IF($U17=1,0.5,IF($U17=2,1.5,0))-IF($V17=1,0.5,IF($V17=2,1,0))</f>
        <v>65</v>
      </c>
      <c r="T17" s="84">
        <f>RANK(S17,S$15:S$18,0)</f>
        <v>3</v>
      </c>
      <c r="U17" s="85"/>
      <c r="V17" s="85"/>
      <c r="W17" s="82">
        <f>L17+O17+R17</f>
        <v>580.5</v>
      </c>
      <c r="X17" s="86"/>
      <c r="Y17" s="83">
        <f>ROUND(SUM(M17,P17,S17)/3,3)</f>
        <v>64.5</v>
      </c>
      <c r="Z17" s="87" t="s">
        <v>42</v>
      </c>
    </row>
    <row r="18" spans="1:26" s="88" customFormat="1" ht="46.5" customHeight="1">
      <c r="A18" s="81">
        <f>RANK(Y18,Y$15:Y$18,0)</f>
        <v>4</v>
      </c>
      <c r="B18" s="24"/>
      <c r="C18" s="71"/>
      <c r="D18" s="145" t="s">
        <v>146</v>
      </c>
      <c r="E18" s="135" t="s">
        <v>143</v>
      </c>
      <c r="F18" s="136">
        <v>3</v>
      </c>
      <c r="G18" s="134" t="s">
        <v>134</v>
      </c>
      <c r="H18" s="135" t="s">
        <v>135</v>
      </c>
      <c r="I18" s="136" t="s">
        <v>126</v>
      </c>
      <c r="J18" s="136" t="s">
        <v>39</v>
      </c>
      <c r="K18" s="79" t="s">
        <v>142</v>
      </c>
      <c r="L18" s="82">
        <v>191</v>
      </c>
      <c r="M18" s="83">
        <f>L18/3-IF($U18=1,0.5,IF($U18=2,1.5,0))-IF($V18=1,0.5,IF($V18=2,1,0))</f>
        <v>63.666666666666664</v>
      </c>
      <c r="N18" s="84">
        <f>RANK(M18,M$15:M$18,0)</f>
        <v>3</v>
      </c>
      <c r="O18" s="82">
        <v>194</v>
      </c>
      <c r="P18" s="83">
        <f>O18/3-IF($U18=1,0.5,IF($U18=2,1.5,0))-IF($V18=1,0.5,IF($V18=2,1,0))</f>
        <v>64.666666666666671</v>
      </c>
      <c r="Q18" s="84">
        <f>RANK(P18,P$15:P$18,0)</f>
        <v>4</v>
      </c>
      <c r="R18" s="82">
        <v>187.5</v>
      </c>
      <c r="S18" s="83">
        <f>R18/3-IF($U18=1,0.5,IF($U18=2,1.5,0))-IF($V18=1,0.5,IF($V18=2,1,0))</f>
        <v>62.5</v>
      </c>
      <c r="T18" s="84">
        <f>RANK(S18,S$15:S$18,0)</f>
        <v>4</v>
      </c>
      <c r="U18" s="85"/>
      <c r="V18" s="85"/>
      <c r="W18" s="82">
        <f>L18+O18+R18</f>
        <v>572.5</v>
      </c>
      <c r="X18" s="86"/>
      <c r="Y18" s="83">
        <f>ROUND(SUM(M18,P18,S18)/3,3)</f>
        <v>63.610999999999997</v>
      </c>
      <c r="Z18" s="87" t="s">
        <v>42</v>
      </c>
    </row>
    <row r="19" spans="1:26" s="25" customFormat="1" ht="49.5" customHeight="1">
      <c r="A19" s="26"/>
      <c r="B19" s="27"/>
      <c r="C19" s="28"/>
      <c r="D19" s="42"/>
      <c r="E19" s="3"/>
      <c r="F19" s="4"/>
      <c r="G19" s="5"/>
      <c r="H19" s="43"/>
      <c r="I19" s="44"/>
      <c r="J19" s="4"/>
      <c r="K19" s="6"/>
      <c r="L19" s="29"/>
      <c r="M19" s="30"/>
      <c r="N19" s="31"/>
      <c r="O19" s="29"/>
      <c r="P19" s="30"/>
      <c r="Q19" s="31"/>
      <c r="R19" s="29"/>
      <c r="S19" s="30"/>
      <c r="T19" s="31"/>
      <c r="U19" s="31"/>
      <c r="V19" s="31"/>
      <c r="W19" s="29"/>
      <c r="X19" s="32"/>
      <c r="Y19" s="30"/>
      <c r="Z19" s="33"/>
    </row>
    <row r="20" spans="1:26" ht="27" customHeight="1">
      <c r="A20" s="34"/>
      <c r="B20" s="34"/>
      <c r="C20" s="34"/>
      <c r="D20" s="34" t="s">
        <v>18</v>
      </c>
      <c r="E20" s="34"/>
      <c r="F20" s="34"/>
      <c r="G20" s="34"/>
      <c r="H20" s="34"/>
      <c r="J20" s="34"/>
      <c r="K20" s="130" t="s">
        <v>229</v>
      </c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27" customHeight="1">
      <c r="A21" s="34"/>
      <c r="B21" s="34"/>
      <c r="C21" s="34"/>
      <c r="D21" s="34"/>
      <c r="E21" s="34"/>
      <c r="F21" s="34"/>
      <c r="G21" s="34"/>
      <c r="H21" s="34"/>
      <c r="J21" s="34"/>
      <c r="K21" s="130"/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27" customHeight="1">
      <c r="A22" s="34"/>
      <c r="B22" s="34"/>
      <c r="C22" s="34"/>
      <c r="D22" s="34" t="s">
        <v>11</v>
      </c>
      <c r="E22" s="34"/>
      <c r="F22" s="34"/>
      <c r="G22" s="34"/>
      <c r="H22" s="34"/>
      <c r="J22" s="34"/>
      <c r="K22" s="130" t="s">
        <v>225</v>
      </c>
      <c r="L22" s="35"/>
      <c r="M22" s="39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27" customHeight="1">
      <c r="A23" s="34"/>
      <c r="B23" s="34"/>
      <c r="C23" s="34"/>
      <c r="D23" s="34"/>
      <c r="E23" s="34"/>
      <c r="F23" s="34"/>
      <c r="G23" s="34"/>
      <c r="H23" s="34"/>
      <c r="J23" s="34"/>
      <c r="K23" s="1"/>
      <c r="L23" s="35"/>
      <c r="M23" s="36"/>
      <c r="N23" s="34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ht="27" customHeight="1">
      <c r="A24" s="34"/>
      <c r="B24" s="34"/>
      <c r="C24" s="34"/>
      <c r="D24" s="34" t="s">
        <v>44</v>
      </c>
      <c r="E24" s="34"/>
      <c r="F24" s="34"/>
      <c r="G24" s="34"/>
      <c r="H24" s="34"/>
      <c r="J24" s="34"/>
      <c r="K24" s="130" t="s">
        <v>226</v>
      </c>
      <c r="L24" s="35"/>
      <c r="M24" s="39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:26" s="45" customFormat="1" ht="11.25" hidden="1" customHeight="1">
      <c r="K25" s="7"/>
      <c r="L25" s="47"/>
      <c r="M25" s="46"/>
      <c r="O25" s="47"/>
      <c r="P25" s="46"/>
      <c r="R25" s="47"/>
      <c r="S25" s="46"/>
      <c r="Y25" s="46"/>
    </row>
  </sheetData>
  <protectedRanges>
    <protectedRange sqref="K18" name="Диапазон1_3_1_1_3_11_1_1_3_1_3_1_1_1_1_4_2_2_2_2_2_1_2_1"/>
  </protectedRanges>
  <sortState ref="A12:Z13">
    <sortCondition ref="A12:A13"/>
  </sortState>
  <mergeCells count="27">
    <mergeCell ref="A14:Z14"/>
    <mergeCell ref="A11:Z11"/>
    <mergeCell ref="G9:G10"/>
    <mergeCell ref="H9:H10"/>
    <mergeCell ref="I9:I10"/>
    <mergeCell ref="Y9:Y10"/>
    <mergeCell ref="A5:Z5"/>
    <mergeCell ref="E9:E10"/>
    <mergeCell ref="K9:K10"/>
    <mergeCell ref="L9:N9"/>
    <mergeCell ref="F9:F10"/>
    <mergeCell ref="A1:Z1"/>
    <mergeCell ref="A2:Z2"/>
    <mergeCell ref="A3:Z3"/>
    <mergeCell ref="A4:Z4"/>
    <mergeCell ref="Z9:Z10"/>
    <mergeCell ref="O9:Q9"/>
    <mergeCell ref="R9:T9"/>
    <mergeCell ref="A6:Z6"/>
    <mergeCell ref="A9:A10"/>
    <mergeCell ref="B9:B10"/>
    <mergeCell ref="C9:C10"/>
    <mergeCell ref="U9:U10"/>
    <mergeCell ref="V9:V10"/>
    <mergeCell ref="W9:W10"/>
    <mergeCell ref="X9:X10"/>
    <mergeCell ref="D9:D10"/>
  </mergeCells>
  <phoneticPr fontId="48" type="noConversion"/>
  <pageMargins left="0.39370078740157483" right="0.3" top="0.47" bottom="0.15748031496062992" header="0.48" footer="0.15748031496062992"/>
  <pageSetup paperSize="9"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view="pageBreakPreview" zoomScale="75" zoomScaleNormal="60" zoomScaleSheetLayoutView="75" workbookViewId="0">
      <selection activeCell="G14" sqref="G14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42578125" style="8" customWidth="1"/>
    <col min="6" max="6" width="5.85546875" style="8" customWidth="1"/>
    <col min="7" max="7" width="35.28515625" style="8" customWidth="1"/>
    <col min="8" max="8" width="13.42578125" style="8" customWidth="1"/>
    <col min="9" max="9" width="16.5703125" style="8" customWidth="1"/>
    <col min="10" max="10" width="12.7109375" style="8" hidden="1" customWidth="1"/>
    <col min="11" max="11" width="23.85546875" style="8" customWidth="1"/>
    <col min="12" max="12" width="8" style="40" customWidth="1"/>
    <col min="13" max="13" width="10.5703125" style="41" customWidth="1"/>
    <col min="14" max="14" width="6.85546875" style="8" customWidth="1"/>
    <col min="15" max="15" width="6.85546875" style="40" customWidth="1"/>
    <col min="16" max="16" width="6.85546875" style="41" customWidth="1"/>
    <col min="17" max="17" width="6.85546875" style="8" customWidth="1"/>
    <col min="18" max="18" width="6.85546875" style="40" customWidth="1"/>
    <col min="19" max="19" width="8.7109375" style="41" customWidth="1"/>
    <col min="20" max="20" width="10.5703125" style="8" customWidth="1"/>
    <col min="21" max="21" width="5.7109375" style="8" customWidth="1"/>
    <col min="22" max="23" width="4.42578125" style="8" customWidth="1"/>
    <col min="24" max="24" width="4.42578125" style="8" hidden="1" customWidth="1"/>
    <col min="25" max="25" width="4.42578125" style="41" hidden="1" customWidth="1"/>
    <col min="26" max="26" width="11.5703125" style="8" customWidth="1"/>
    <col min="27" max="27" width="8.42578125" style="8" customWidth="1"/>
    <col min="28" max="16384" width="9.140625" style="8"/>
  </cols>
  <sheetData>
    <row r="1" spans="1:27" ht="50.25" customHeight="1">
      <c r="A1" s="186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18" customHeight="1">
      <c r="A2" s="223" t="s">
        <v>68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27" s="9" customFormat="1" ht="15.95" customHeight="1">
      <c r="A3" s="208" t="s">
        <v>19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</row>
    <row r="4" spans="1:27" s="10" customFormat="1" ht="27" customHeight="1">
      <c r="A4" s="189" t="s">
        <v>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</row>
    <row r="5" spans="1:27" s="11" customFormat="1" ht="27" customHeight="1">
      <c r="A5" s="196" t="s">
        <v>63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6" spans="1:27" s="103" customFormat="1" ht="18.75" customHeight="1">
      <c r="A6" s="190" t="s">
        <v>231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</row>
    <row r="7" spans="1:27" ht="3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7" s="17" customFormat="1" ht="15" customHeight="1">
      <c r="A8" s="90" t="s">
        <v>83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202</v>
      </c>
    </row>
    <row r="9" spans="1:27" customFormat="1" ht="20.100000000000001" customHeight="1">
      <c r="A9" s="201" t="s">
        <v>28</v>
      </c>
      <c r="B9" s="197" t="s">
        <v>55</v>
      </c>
      <c r="C9" s="209" t="s">
        <v>14</v>
      </c>
      <c r="D9" s="203" t="s">
        <v>16</v>
      </c>
      <c r="E9" s="203" t="s">
        <v>3</v>
      </c>
      <c r="F9" s="201" t="s">
        <v>15</v>
      </c>
      <c r="G9" s="203" t="s">
        <v>17</v>
      </c>
      <c r="H9" s="203" t="s">
        <v>3</v>
      </c>
      <c r="I9" s="203" t="s">
        <v>4</v>
      </c>
      <c r="J9" s="104"/>
      <c r="K9" s="203" t="s">
        <v>6</v>
      </c>
      <c r="L9" s="204" t="s">
        <v>50</v>
      </c>
      <c r="M9" s="204"/>
      <c r="N9" s="204"/>
      <c r="O9" s="205" t="s">
        <v>20</v>
      </c>
      <c r="P9" s="206"/>
      <c r="Q9" s="206"/>
      <c r="R9" s="206"/>
      <c r="S9" s="206"/>
      <c r="T9" s="206"/>
      <c r="U9" s="207"/>
      <c r="V9" s="197" t="s">
        <v>22</v>
      </c>
      <c r="W9" s="198" t="s">
        <v>116</v>
      </c>
      <c r="X9" s="201"/>
      <c r="Y9" s="197" t="s">
        <v>56</v>
      </c>
      <c r="Z9" s="202" t="s">
        <v>24</v>
      </c>
      <c r="AA9" s="202" t="s">
        <v>25</v>
      </c>
    </row>
    <row r="10" spans="1:27" customFormat="1" ht="20.100000000000001" customHeight="1">
      <c r="A10" s="201"/>
      <c r="B10" s="197"/>
      <c r="C10" s="199"/>
      <c r="D10" s="203"/>
      <c r="E10" s="203"/>
      <c r="F10" s="201"/>
      <c r="G10" s="203"/>
      <c r="H10" s="203"/>
      <c r="I10" s="203"/>
      <c r="J10" s="104"/>
      <c r="K10" s="203"/>
      <c r="L10" s="204" t="s">
        <v>57</v>
      </c>
      <c r="M10" s="204"/>
      <c r="N10" s="204"/>
      <c r="O10" s="205" t="s">
        <v>58</v>
      </c>
      <c r="P10" s="206"/>
      <c r="Q10" s="206"/>
      <c r="R10" s="206"/>
      <c r="S10" s="206"/>
      <c r="T10" s="206"/>
      <c r="U10" s="207"/>
      <c r="V10" s="221"/>
      <c r="W10" s="222"/>
      <c r="X10" s="201"/>
      <c r="Y10" s="197"/>
      <c r="Z10" s="202"/>
      <c r="AA10" s="202"/>
    </row>
    <row r="11" spans="1:27" customFormat="1" ht="69" customHeight="1">
      <c r="A11" s="201"/>
      <c r="B11" s="197"/>
      <c r="C11" s="210"/>
      <c r="D11" s="203"/>
      <c r="E11" s="203"/>
      <c r="F11" s="201"/>
      <c r="G11" s="203"/>
      <c r="H11" s="203"/>
      <c r="I11" s="203"/>
      <c r="J11" s="104"/>
      <c r="K11" s="203"/>
      <c r="L11" s="105" t="s">
        <v>26</v>
      </c>
      <c r="M11" s="106" t="s">
        <v>27</v>
      </c>
      <c r="N11" s="105" t="s">
        <v>28</v>
      </c>
      <c r="O11" s="107" t="s">
        <v>59</v>
      </c>
      <c r="P11" s="107" t="s">
        <v>60</v>
      </c>
      <c r="Q11" s="107" t="s">
        <v>61</v>
      </c>
      <c r="R11" s="107" t="s">
        <v>62</v>
      </c>
      <c r="S11" s="106" t="s">
        <v>26</v>
      </c>
      <c r="T11" s="105" t="s">
        <v>27</v>
      </c>
      <c r="U11" s="105" t="s">
        <v>28</v>
      </c>
      <c r="V11" s="197"/>
      <c r="W11" s="200"/>
      <c r="X11" s="201"/>
      <c r="Y11" s="197"/>
      <c r="Z11" s="202"/>
      <c r="AA11" s="202"/>
    </row>
    <row r="12" spans="1:27" s="115" customFormat="1" ht="44.25" customHeight="1">
      <c r="A12" s="108">
        <f>RANK(Z12,Z$12:Z$13,0)</f>
        <v>1</v>
      </c>
      <c r="B12" s="109"/>
      <c r="C12" s="71"/>
      <c r="D12" s="80" t="s">
        <v>155</v>
      </c>
      <c r="E12" s="117" t="s">
        <v>79</v>
      </c>
      <c r="F12" s="118">
        <v>2</v>
      </c>
      <c r="G12" s="119" t="s">
        <v>156</v>
      </c>
      <c r="H12" s="117" t="s">
        <v>112</v>
      </c>
      <c r="I12" s="118" t="s">
        <v>113</v>
      </c>
      <c r="J12" s="118" t="s">
        <v>78</v>
      </c>
      <c r="K12" s="136" t="s">
        <v>76</v>
      </c>
      <c r="L12" s="110">
        <v>137</v>
      </c>
      <c r="M12" s="111">
        <f>L12/2-IF($W12=1,0.5,IF($W12=2,1,0))</f>
        <v>68.5</v>
      </c>
      <c r="N12" s="84">
        <f>RANK(M12,M$12:M$13,0)</f>
        <v>1</v>
      </c>
      <c r="O12" s="112">
        <v>7.5</v>
      </c>
      <c r="P12" s="112">
        <v>7.8</v>
      </c>
      <c r="Q12" s="112">
        <v>7.5</v>
      </c>
      <c r="R12" s="112">
        <v>8</v>
      </c>
      <c r="S12" s="110">
        <f>O12+P12+Q12+R12</f>
        <v>30.8</v>
      </c>
      <c r="T12" s="111">
        <f>S12/0.4-IF($W12=1,0.5,IF($W12=2,1,0))</f>
        <v>77</v>
      </c>
      <c r="U12" s="84">
        <f>RANK(T12,T$12:T$13,0)</f>
        <v>1</v>
      </c>
      <c r="V12" s="113"/>
      <c r="W12" s="113"/>
      <c r="X12" s="114"/>
      <c r="Y12" s="114"/>
      <c r="Z12" s="111">
        <f>(M12+T12)/2-IF($V12=1,0.5,IF($V12=2,1.5,0))</f>
        <v>72.75</v>
      </c>
      <c r="AA12" s="123" t="s">
        <v>42</v>
      </c>
    </row>
    <row r="13" spans="1:27" s="115" customFormat="1" ht="44.25" customHeight="1">
      <c r="A13" s="108">
        <f>RANK(Z13,Z$12:Z$13,0)</f>
        <v>2</v>
      </c>
      <c r="B13" s="109"/>
      <c r="C13" s="71"/>
      <c r="D13" s="102" t="s">
        <v>214</v>
      </c>
      <c r="E13" s="117" t="s">
        <v>215</v>
      </c>
      <c r="F13" s="118" t="s">
        <v>10</v>
      </c>
      <c r="G13" s="166" t="s">
        <v>213</v>
      </c>
      <c r="H13" s="167" t="s">
        <v>212</v>
      </c>
      <c r="I13" s="168" t="s">
        <v>126</v>
      </c>
      <c r="J13" s="76" t="s">
        <v>126</v>
      </c>
      <c r="K13" s="79" t="s">
        <v>142</v>
      </c>
      <c r="L13" s="110">
        <v>134</v>
      </c>
      <c r="M13" s="111">
        <f>L13/2-IF($W13=1,0.5,IF($W13=2,1,0))</f>
        <v>67</v>
      </c>
      <c r="N13" s="84">
        <f>RANK(M13,M$12:M$13,0)</f>
        <v>2</v>
      </c>
      <c r="O13" s="112">
        <v>6.4</v>
      </c>
      <c r="P13" s="112">
        <v>6.2</v>
      </c>
      <c r="Q13" s="112">
        <v>6.4</v>
      </c>
      <c r="R13" s="112">
        <v>6.4</v>
      </c>
      <c r="S13" s="110">
        <f>O13+P13+Q13+R13</f>
        <v>25.4</v>
      </c>
      <c r="T13" s="111">
        <f>S13/0.4-IF($W13=1,0.5,IF($W13=2,1,0))</f>
        <v>63.499999999999993</v>
      </c>
      <c r="U13" s="84">
        <f>RANK(T13,T$12:T$13,0)</f>
        <v>2</v>
      </c>
      <c r="V13" s="113"/>
      <c r="W13" s="113"/>
      <c r="X13" s="114"/>
      <c r="Y13" s="114"/>
      <c r="Z13" s="111">
        <f>(M13+T13)/2-IF($V13=1,0.5,IF($V13=2,1.5,0))</f>
        <v>65.25</v>
      </c>
      <c r="AA13" s="123" t="s">
        <v>42</v>
      </c>
    </row>
    <row r="14" spans="1:27" s="25" customFormat="1" ht="50.2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7" ht="34.5" customHeight="1">
      <c r="A15" s="34"/>
      <c r="B15" s="34"/>
      <c r="C15" s="34"/>
      <c r="D15" s="34" t="s">
        <v>18</v>
      </c>
      <c r="E15" s="34"/>
      <c r="F15" s="34"/>
      <c r="G15" s="34"/>
      <c r="H15" s="34"/>
      <c r="J15" s="34"/>
      <c r="K15" s="130" t="s">
        <v>229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7" ht="34.5" customHeight="1">
      <c r="A16" s="34"/>
      <c r="B16" s="34"/>
      <c r="C16" s="34"/>
      <c r="D16" s="34"/>
      <c r="E16" s="34"/>
      <c r="F16" s="34"/>
      <c r="G16" s="34"/>
      <c r="H16" s="34"/>
      <c r="J16" s="34"/>
      <c r="K16" s="130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 t="s">
        <v>11</v>
      </c>
      <c r="E17" s="34"/>
      <c r="F17" s="34"/>
      <c r="G17" s="34"/>
      <c r="H17" s="34"/>
      <c r="J17" s="34"/>
      <c r="K17" s="130" t="s">
        <v>225</v>
      </c>
      <c r="L17" s="35"/>
      <c r="M17" s="39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/>
      <c r="E18" s="34"/>
      <c r="F18" s="34"/>
      <c r="G18" s="34"/>
      <c r="H18" s="34"/>
      <c r="J18" s="34"/>
      <c r="K18" s="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4.5" customHeight="1">
      <c r="A19" s="34"/>
      <c r="B19" s="34"/>
      <c r="C19" s="34"/>
      <c r="D19" s="34" t="s">
        <v>44</v>
      </c>
      <c r="E19" s="34"/>
      <c r="F19" s="34"/>
      <c r="G19" s="34"/>
      <c r="H19" s="34"/>
      <c r="J19" s="34"/>
      <c r="K19" s="130" t="s">
        <v>226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</sheetData>
  <sortState ref="A12:AA15">
    <sortCondition ref="A12:A15"/>
  </sortState>
  <mergeCells count="26">
    <mergeCell ref="F9:F11"/>
    <mergeCell ref="G9:G11"/>
    <mergeCell ref="H9:H11"/>
    <mergeCell ref="I9:I11"/>
    <mergeCell ref="K9:K11"/>
    <mergeCell ref="O9:U9"/>
    <mergeCell ref="V9:V11"/>
    <mergeCell ref="W9:W11"/>
    <mergeCell ref="X9:X11"/>
    <mergeCell ref="Y9:Y11"/>
    <mergeCell ref="A1:AA1"/>
    <mergeCell ref="A9:A11"/>
    <mergeCell ref="B9:B11"/>
    <mergeCell ref="C9:C11"/>
    <mergeCell ref="D9:D11"/>
    <mergeCell ref="E9:E11"/>
    <mergeCell ref="L9:N9"/>
    <mergeCell ref="Z9:Z11"/>
    <mergeCell ref="AA9:AA11"/>
    <mergeCell ref="L10:N10"/>
    <mergeCell ref="O10:U10"/>
    <mergeCell ref="A2:AA2"/>
    <mergeCell ref="A4:AA4"/>
    <mergeCell ref="A3:AA3"/>
    <mergeCell ref="A6:AA6"/>
    <mergeCell ref="A5:AA5"/>
  </mergeCells>
  <pageMargins left="0.33" right="0.25" top="0.71" bottom="0.15748031496062992" header="0.23622047244094491" footer="0.15748031496062992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75" zoomScaleNormal="60" zoomScaleSheetLayoutView="75" workbookViewId="0">
      <selection activeCell="O16" sqref="O16"/>
    </sheetView>
  </sheetViews>
  <sheetFormatPr defaultRowHeight="12.75"/>
  <cols>
    <col min="1" max="1" width="5.5703125" style="8" customWidth="1"/>
    <col min="2" max="3" width="5.28515625" style="8" hidden="1" customWidth="1"/>
    <col min="4" max="4" width="19" style="8" customWidth="1"/>
    <col min="5" max="5" width="10.42578125" style="8" customWidth="1"/>
    <col min="6" max="6" width="5.85546875" style="8" customWidth="1"/>
    <col min="7" max="7" width="35.28515625" style="8" customWidth="1"/>
    <col min="8" max="8" width="13.42578125" style="8" customWidth="1"/>
    <col min="9" max="9" width="16.5703125" style="8" customWidth="1"/>
    <col min="10" max="10" width="12.7109375" style="8" hidden="1" customWidth="1"/>
    <col min="11" max="11" width="23.85546875" style="8" customWidth="1"/>
    <col min="12" max="12" width="8" style="40" customWidth="1"/>
    <col min="13" max="13" width="10.5703125" style="41" customWidth="1"/>
    <col min="14" max="14" width="6.85546875" style="8" customWidth="1"/>
    <col min="15" max="15" width="6.85546875" style="40" customWidth="1"/>
    <col min="16" max="16" width="6.85546875" style="41" customWidth="1"/>
    <col min="17" max="17" width="6.85546875" style="8" customWidth="1"/>
    <col min="18" max="18" width="6.85546875" style="40" customWidth="1"/>
    <col min="19" max="19" width="8.7109375" style="41" customWidth="1"/>
    <col min="20" max="20" width="10.5703125" style="8" customWidth="1"/>
    <col min="21" max="21" width="5.7109375" style="8" customWidth="1"/>
    <col min="22" max="23" width="4.42578125" style="8" customWidth="1"/>
    <col min="24" max="24" width="4.42578125" style="8" hidden="1" customWidth="1"/>
    <col min="25" max="25" width="4.42578125" style="41" hidden="1" customWidth="1"/>
    <col min="26" max="26" width="11.5703125" style="8" customWidth="1"/>
    <col min="27" max="27" width="8.42578125" style="8" customWidth="1"/>
    <col min="28" max="16384" width="9.140625" style="8"/>
  </cols>
  <sheetData>
    <row r="1" spans="1:27" ht="50.25" customHeight="1">
      <c r="A1" s="186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18" customHeight="1">
      <c r="A2" s="223" t="s">
        <v>159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27" s="9" customFormat="1" ht="15.95" customHeight="1">
      <c r="A3" s="208" t="s">
        <v>19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</row>
    <row r="4" spans="1:27" s="10" customFormat="1" ht="23.25" customHeight="1">
      <c r="A4" s="189" t="s">
        <v>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</row>
    <row r="5" spans="1:27" s="11" customFormat="1" ht="27" customHeight="1">
      <c r="A5" s="196" t="s">
        <v>157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6" spans="1:27" s="103" customFormat="1" ht="18.75" customHeight="1">
      <c r="A6" s="190" t="s">
        <v>231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</row>
    <row r="7" spans="1:27" ht="3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27" s="17" customFormat="1" ht="15" customHeight="1">
      <c r="A8" s="90" t="s">
        <v>83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202</v>
      </c>
    </row>
    <row r="9" spans="1:27" s="147" customFormat="1" ht="20.100000000000001" customHeight="1">
      <c r="A9" s="201" t="s">
        <v>28</v>
      </c>
      <c r="B9" s="197" t="s">
        <v>55</v>
      </c>
      <c r="C9" s="209" t="s">
        <v>14</v>
      </c>
      <c r="D9" s="203" t="s">
        <v>16</v>
      </c>
      <c r="E9" s="203" t="s">
        <v>3</v>
      </c>
      <c r="F9" s="201" t="s">
        <v>15</v>
      </c>
      <c r="G9" s="203" t="s">
        <v>17</v>
      </c>
      <c r="H9" s="203" t="s">
        <v>3</v>
      </c>
      <c r="I9" s="203" t="s">
        <v>4</v>
      </c>
      <c r="J9" s="148"/>
      <c r="K9" s="203" t="s">
        <v>6</v>
      </c>
      <c r="L9" s="204" t="s">
        <v>50</v>
      </c>
      <c r="M9" s="204"/>
      <c r="N9" s="204"/>
      <c r="O9" s="205" t="s">
        <v>20</v>
      </c>
      <c r="P9" s="206"/>
      <c r="Q9" s="206"/>
      <c r="R9" s="206"/>
      <c r="S9" s="206"/>
      <c r="T9" s="206"/>
      <c r="U9" s="207"/>
      <c r="V9" s="197" t="s">
        <v>22</v>
      </c>
      <c r="W9" s="198" t="s">
        <v>116</v>
      </c>
      <c r="X9" s="201"/>
      <c r="Y9" s="197" t="s">
        <v>56</v>
      </c>
      <c r="Z9" s="202" t="s">
        <v>24</v>
      </c>
      <c r="AA9" s="202" t="s">
        <v>25</v>
      </c>
    </row>
    <row r="10" spans="1:27" s="147" customFormat="1" ht="20.100000000000001" customHeight="1">
      <c r="A10" s="201"/>
      <c r="B10" s="197"/>
      <c r="C10" s="199"/>
      <c r="D10" s="203"/>
      <c r="E10" s="203"/>
      <c r="F10" s="201"/>
      <c r="G10" s="203"/>
      <c r="H10" s="203"/>
      <c r="I10" s="203"/>
      <c r="J10" s="148"/>
      <c r="K10" s="203"/>
      <c r="L10" s="204" t="s">
        <v>57</v>
      </c>
      <c r="M10" s="204"/>
      <c r="N10" s="204"/>
      <c r="O10" s="205" t="s">
        <v>58</v>
      </c>
      <c r="P10" s="206"/>
      <c r="Q10" s="206"/>
      <c r="R10" s="206"/>
      <c r="S10" s="206"/>
      <c r="T10" s="206"/>
      <c r="U10" s="207"/>
      <c r="V10" s="221"/>
      <c r="W10" s="222"/>
      <c r="X10" s="201"/>
      <c r="Y10" s="197"/>
      <c r="Z10" s="202"/>
      <c r="AA10" s="202"/>
    </row>
    <row r="11" spans="1:27" s="147" customFormat="1" ht="69" customHeight="1">
      <c r="A11" s="201"/>
      <c r="B11" s="197"/>
      <c r="C11" s="210"/>
      <c r="D11" s="203"/>
      <c r="E11" s="203"/>
      <c r="F11" s="201"/>
      <c r="G11" s="203"/>
      <c r="H11" s="203"/>
      <c r="I11" s="203"/>
      <c r="J11" s="148"/>
      <c r="K11" s="203"/>
      <c r="L11" s="105" t="s">
        <v>26</v>
      </c>
      <c r="M11" s="106" t="s">
        <v>27</v>
      </c>
      <c r="N11" s="105" t="s">
        <v>28</v>
      </c>
      <c r="O11" s="107" t="s">
        <v>59</v>
      </c>
      <c r="P11" s="107" t="s">
        <v>60</v>
      </c>
      <c r="Q11" s="107" t="s">
        <v>61</v>
      </c>
      <c r="R11" s="107" t="s">
        <v>62</v>
      </c>
      <c r="S11" s="106" t="s">
        <v>26</v>
      </c>
      <c r="T11" s="105" t="s">
        <v>27</v>
      </c>
      <c r="U11" s="105" t="s">
        <v>28</v>
      </c>
      <c r="V11" s="197"/>
      <c r="W11" s="200"/>
      <c r="X11" s="201"/>
      <c r="Y11" s="197"/>
      <c r="Z11" s="202"/>
      <c r="AA11" s="202"/>
    </row>
    <row r="12" spans="1:27" s="115" customFormat="1" ht="39" customHeight="1">
      <c r="A12" s="108">
        <f t="shared" ref="A12:A23" si="0">RANK(Z12,Z$12:Z$23,0)</f>
        <v>1</v>
      </c>
      <c r="B12" s="109"/>
      <c r="C12" s="71"/>
      <c r="D12" s="102" t="s">
        <v>219</v>
      </c>
      <c r="E12" s="117" t="s">
        <v>187</v>
      </c>
      <c r="F12" s="118" t="s">
        <v>8</v>
      </c>
      <c r="G12" s="119" t="s">
        <v>191</v>
      </c>
      <c r="H12" s="117" t="s">
        <v>189</v>
      </c>
      <c r="I12" s="118" t="s">
        <v>117</v>
      </c>
      <c r="J12" s="118" t="s">
        <v>39</v>
      </c>
      <c r="K12" s="136" t="s">
        <v>118</v>
      </c>
      <c r="L12" s="110">
        <v>138</v>
      </c>
      <c r="M12" s="111">
        <f t="shared" ref="M12:M23" si="1">L12/2-IF($W12=1,0.5,IF($W12=2,1,0))</f>
        <v>69</v>
      </c>
      <c r="N12" s="84">
        <f t="shared" ref="N12:N23" si="2">RANK(M12,M$12:M$23,0)</f>
        <v>2</v>
      </c>
      <c r="O12" s="112">
        <v>7.5</v>
      </c>
      <c r="P12" s="112">
        <v>7.8</v>
      </c>
      <c r="Q12" s="112">
        <v>7.5</v>
      </c>
      <c r="R12" s="112">
        <v>7.9</v>
      </c>
      <c r="S12" s="110">
        <f t="shared" ref="S12:S23" si="3">O12+P12+Q12+R12</f>
        <v>30.700000000000003</v>
      </c>
      <c r="T12" s="111">
        <f t="shared" ref="T12:T23" si="4">S12/0.4-IF($W12=1,0.5,IF($W12=2,1,0))</f>
        <v>76.75</v>
      </c>
      <c r="U12" s="84">
        <f t="shared" ref="U12:U23" si="5">RANK(T12,T$12:T$23,0)</f>
        <v>1</v>
      </c>
      <c r="V12" s="113"/>
      <c r="W12" s="113"/>
      <c r="X12" s="114"/>
      <c r="Y12" s="114"/>
      <c r="Z12" s="111">
        <f t="shared" ref="Z12:Z23" si="6">(M12+T12)/2-IF($V12=1,0.5,IF($V12=2,1.5,0))</f>
        <v>72.875</v>
      </c>
      <c r="AA12" s="123" t="s">
        <v>42</v>
      </c>
    </row>
    <row r="13" spans="1:27" s="115" customFormat="1" ht="39" customHeight="1">
      <c r="A13" s="108">
        <f t="shared" si="0"/>
        <v>2</v>
      </c>
      <c r="B13" s="109"/>
      <c r="C13" s="71"/>
      <c r="D13" s="102" t="s">
        <v>219</v>
      </c>
      <c r="E13" s="117" t="s">
        <v>187</v>
      </c>
      <c r="F13" s="118" t="s">
        <v>8</v>
      </c>
      <c r="G13" s="119" t="s">
        <v>190</v>
      </c>
      <c r="H13" s="117" t="s">
        <v>188</v>
      </c>
      <c r="I13" s="118" t="s">
        <v>117</v>
      </c>
      <c r="J13" s="118" t="s">
        <v>39</v>
      </c>
      <c r="K13" s="136" t="s">
        <v>118</v>
      </c>
      <c r="L13" s="110">
        <v>137</v>
      </c>
      <c r="M13" s="111">
        <f t="shared" si="1"/>
        <v>68.5</v>
      </c>
      <c r="N13" s="84">
        <f t="shared" si="2"/>
        <v>3</v>
      </c>
      <c r="O13" s="112">
        <v>6.9</v>
      </c>
      <c r="P13" s="112">
        <v>7.3</v>
      </c>
      <c r="Q13" s="112">
        <v>7.4</v>
      </c>
      <c r="R13" s="112">
        <v>7.5</v>
      </c>
      <c r="S13" s="110">
        <f t="shared" si="3"/>
        <v>29.1</v>
      </c>
      <c r="T13" s="111">
        <f t="shared" si="4"/>
        <v>72.75</v>
      </c>
      <c r="U13" s="84">
        <f t="shared" si="5"/>
        <v>3</v>
      </c>
      <c r="V13" s="113"/>
      <c r="W13" s="113"/>
      <c r="X13" s="114"/>
      <c r="Y13" s="114"/>
      <c r="Z13" s="111">
        <f t="shared" si="6"/>
        <v>70.625</v>
      </c>
      <c r="AA13" s="123" t="s">
        <v>42</v>
      </c>
    </row>
    <row r="14" spans="1:27" s="115" customFormat="1" ht="39" customHeight="1">
      <c r="A14" s="108">
        <f t="shared" si="0"/>
        <v>3</v>
      </c>
      <c r="B14" s="109"/>
      <c r="C14" s="71"/>
      <c r="D14" s="102" t="s">
        <v>121</v>
      </c>
      <c r="E14" s="117" t="s">
        <v>122</v>
      </c>
      <c r="F14" s="118" t="s">
        <v>10</v>
      </c>
      <c r="G14" s="119" t="s">
        <v>209</v>
      </c>
      <c r="H14" s="173" t="s">
        <v>210</v>
      </c>
      <c r="I14" s="118" t="s">
        <v>126</v>
      </c>
      <c r="J14" s="118" t="s">
        <v>126</v>
      </c>
      <c r="K14" s="151" t="s">
        <v>127</v>
      </c>
      <c r="L14" s="110">
        <v>133</v>
      </c>
      <c r="M14" s="111">
        <f t="shared" si="1"/>
        <v>66.5</v>
      </c>
      <c r="N14" s="84">
        <f t="shared" si="2"/>
        <v>9</v>
      </c>
      <c r="O14" s="112">
        <v>7.5</v>
      </c>
      <c r="P14" s="112">
        <v>7.5</v>
      </c>
      <c r="Q14" s="112">
        <v>7.3</v>
      </c>
      <c r="R14" s="112">
        <v>7.5</v>
      </c>
      <c r="S14" s="110">
        <f t="shared" si="3"/>
        <v>29.8</v>
      </c>
      <c r="T14" s="111">
        <f t="shared" si="4"/>
        <v>74.5</v>
      </c>
      <c r="U14" s="84">
        <f t="shared" si="5"/>
        <v>2</v>
      </c>
      <c r="V14" s="113"/>
      <c r="W14" s="113"/>
      <c r="X14" s="114"/>
      <c r="Y14" s="114"/>
      <c r="Z14" s="111">
        <f t="shared" si="6"/>
        <v>70.5</v>
      </c>
      <c r="AA14" s="123" t="s">
        <v>42</v>
      </c>
    </row>
    <row r="15" spans="1:27" s="115" customFormat="1" ht="39" customHeight="1">
      <c r="A15" s="108">
        <f t="shared" si="0"/>
        <v>4</v>
      </c>
      <c r="B15" s="109"/>
      <c r="C15" s="71"/>
      <c r="D15" s="145" t="s">
        <v>52</v>
      </c>
      <c r="E15" s="135" t="s">
        <v>53</v>
      </c>
      <c r="F15" s="136">
        <v>3</v>
      </c>
      <c r="G15" s="134" t="s">
        <v>91</v>
      </c>
      <c r="H15" s="135" t="s">
        <v>92</v>
      </c>
      <c r="I15" s="136" t="s">
        <v>93</v>
      </c>
      <c r="J15" s="136" t="s">
        <v>106</v>
      </c>
      <c r="K15" s="136" t="s">
        <v>76</v>
      </c>
      <c r="L15" s="110">
        <v>136.5</v>
      </c>
      <c r="M15" s="111">
        <f t="shared" si="1"/>
        <v>68.25</v>
      </c>
      <c r="N15" s="84">
        <f t="shared" si="2"/>
        <v>4</v>
      </c>
      <c r="O15" s="112">
        <v>6.8</v>
      </c>
      <c r="P15" s="112">
        <v>7.2</v>
      </c>
      <c r="Q15" s="112">
        <v>7.2</v>
      </c>
      <c r="R15" s="112">
        <v>7.2</v>
      </c>
      <c r="S15" s="110">
        <f t="shared" si="3"/>
        <v>28.4</v>
      </c>
      <c r="T15" s="111">
        <f t="shared" si="4"/>
        <v>70.999999999999986</v>
      </c>
      <c r="U15" s="84">
        <f t="shared" si="5"/>
        <v>4</v>
      </c>
      <c r="V15" s="113"/>
      <c r="W15" s="113"/>
      <c r="X15" s="114"/>
      <c r="Y15" s="114"/>
      <c r="Z15" s="111">
        <f t="shared" si="6"/>
        <v>69.625</v>
      </c>
      <c r="AA15" s="123" t="s">
        <v>42</v>
      </c>
    </row>
    <row r="16" spans="1:27" s="115" customFormat="1" ht="39" customHeight="1">
      <c r="A16" s="108">
        <f t="shared" si="0"/>
        <v>5</v>
      </c>
      <c r="B16" s="109"/>
      <c r="C16" s="71"/>
      <c r="D16" s="145" t="s">
        <v>52</v>
      </c>
      <c r="E16" s="135" t="s">
        <v>53</v>
      </c>
      <c r="F16" s="136">
        <v>3</v>
      </c>
      <c r="G16" s="134" t="s">
        <v>95</v>
      </c>
      <c r="H16" s="135" t="s">
        <v>96</v>
      </c>
      <c r="I16" s="136" t="s">
        <v>97</v>
      </c>
      <c r="J16" s="136" t="s">
        <v>106</v>
      </c>
      <c r="K16" s="136" t="s">
        <v>76</v>
      </c>
      <c r="L16" s="110">
        <v>139.5</v>
      </c>
      <c r="M16" s="111">
        <f t="shared" si="1"/>
        <v>69.75</v>
      </c>
      <c r="N16" s="84">
        <f t="shared" si="2"/>
        <v>1</v>
      </c>
      <c r="O16" s="112">
        <v>6.8</v>
      </c>
      <c r="P16" s="112">
        <v>6.5</v>
      </c>
      <c r="Q16" s="112">
        <v>7</v>
      </c>
      <c r="R16" s="112">
        <v>6.8</v>
      </c>
      <c r="S16" s="110">
        <f t="shared" si="3"/>
        <v>27.1</v>
      </c>
      <c r="T16" s="111">
        <f t="shared" si="4"/>
        <v>67.75</v>
      </c>
      <c r="U16" s="84">
        <f t="shared" si="5"/>
        <v>6</v>
      </c>
      <c r="V16" s="113"/>
      <c r="W16" s="113"/>
      <c r="X16" s="114"/>
      <c r="Y16" s="114"/>
      <c r="Z16" s="111">
        <f t="shared" si="6"/>
        <v>68.75</v>
      </c>
      <c r="AA16" s="123" t="s">
        <v>42</v>
      </c>
    </row>
    <row r="17" spans="1:27" s="115" customFormat="1" ht="39" customHeight="1">
      <c r="A17" s="108">
        <f t="shared" si="0"/>
        <v>6</v>
      </c>
      <c r="B17" s="109"/>
      <c r="C17" s="71"/>
      <c r="D17" s="145" t="s">
        <v>165</v>
      </c>
      <c r="E17" s="135"/>
      <c r="F17" s="91" t="s">
        <v>8</v>
      </c>
      <c r="G17" s="134" t="s">
        <v>91</v>
      </c>
      <c r="H17" s="135" t="s">
        <v>92</v>
      </c>
      <c r="I17" s="136" t="s">
        <v>93</v>
      </c>
      <c r="J17" s="136" t="s">
        <v>49</v>
      </c>
      <c r="K17" s="136" t="s">
        <v>76</v>
      </c>
      <c r="L17" s="110">
        <v>135.5</v>
      </c>
      <c r="M17" s="111">
        <f t="shared" si="1"/>
        <v>67.75</v>
      </c>
      <c r="N17" s="84">
        <f t="shared" si="2"/>
        <v>5</v>
      </c>
      <c r="O17" s="112">
        <v>6.7</v>
      </c>
      <c r="P17" s="112">
        <v>6.8</v>
      </c>
      <c r="Q17" s="112">
        <v>6.9</v>
      </c>
      <c r="R17" s="112">
        <v>7</v>
      </c>
      <c r="S17" s="110">
        <f t="shared" si="3"/>
        <v>27.4</v>
      </c>
      <c r="T17" s="111">
        <f t="shared" si="4"/>
        <v>68.499999999999986</v>
      </c>
      <c r="U17" s="84">
        <f t="shared" si="5"/>
        <v>5</v>
      </c>
      <c r="V17" s="113"/>
      <c r="W17" s="113"/>
      <c r="X17" s="114"/>
      <c r="Y17" s="114"/>
      <c r="Z17" s="111">
        <f t="shared" si="6"/>
        <v>68.125</v>
      </c>
      <c r="AA17" s="123" t="s">
        <v>42</v>
      </c>
    </row>
    <row r="18" spans="1:27" s="115" customFormat="1" ht="39" customHeight="1">
      <c r="A18" s="108">
        <f t="shared" si="0"/>
        <v>7</v>
      </c>
      <c r="B18" s="109"/>
      <c r="C18" s="71"/>
      <c r="D18" s="121" t="s">
        <v>103</v>
      </c>
      <c r="E18" s="77" t="s">
        <v>104</v>
      </c>
      <c r="F18" s="139" t="s">
        <v>8</v>
      </c>
      <c r="G18" s="157" t="s">
        <v>163</v>
      </c>
      <c r="H18" s="161" t="s">
        <v>164</v>
      </c>
      <c r="I18" s="158" t="s">
        <v>105</v>
      </c>
      <c r="J18" s="155" t="s">
        <v>106</v>
      </c>
      <c r="K18" s="156" t="s">
        <v>107</v>
      </c>
      <c r="L18" s="110">
        <v>134</v>
      </c>
      <c r="M18" s="111">
        <f t="shared" si="1"/>
        <v>67</v>
      </c>
      <c r="N18" s="84">
        <f t="shared" si="2"/>
        <v>7</v>
      </c>
      <c r="O18" s="112">
        <v>6.5</v>
      </c>
      <c r="P18" s="112">
        <v>6.5</v>
      </c>
      <c r="Q18" s="112">
        <v>7</v>
      </c>
      <c r="R18" s="112">
        <v>6.9</v>
      </c>
      <c r="S18" s="110">
        <f t="shared" si="3"/>
        <v>26.9</v>
      </c>
      <c r="T18" s="111">
        <f t="shared" si="4"/>
        <v>67.249999999999986</v>
      </c>
      <c r="U18" s="84">
        <f t="shared" si="5"/>
        <v>7</v>
      </c>
      <c r="V18" s="113"/>
      <c r="W18" s="113"/>
      <c r="X18" s="114"/>
      <c r="Y18" s="114"/>
      <c r="Z18" s="111">
        <f t="shared" si="6"/>
        <v>67.125</v>
      </c>
      <c r="AA18" s="123" t="s">
        <v>42</v>
      </c>
    </row>
    <row r="19" spans="1:27" s="115" customFormat="1" ht="39" customHeight="1">
      <c r="A19" s="108">
        <f t="shared" si="0"/>
        <v>8</v>
      </c>
      <c r="B19" s="109"/>
      <c r="C19" s="71"/>
      <c r="D19" s="121" t="s">
        <v>218</v>
      </c>
      <c r="E19" s="117" t="s">
        <v>217</v>
      </c>
      <c r="F19" s="118" t="s">
        <v>10</v>
      </c>
      <c r="G19" s="154" t="s">
        <v>123</v>
      </c>
      <c r="H19" s="149" t="s">
        <v>124</v>
      </c>
      <c r="I19" s="118" t="s">
        <v>125</v>
      </c>
      <c r="J19" s="118" t="s">
        <v>126</v>
      </c>
      <c r="K19" s="79" t="s">
        <v>142</v>
      </c>
      <c r="L19" s="110">
        <v>133.5</v>
      </c>
      <c r="M19" s="111">
        <f t="shared" si="1"/>
        <v>66.75</v>
      </c>
      <c r="N19" s="84">
        <f t="shared" si="2"/>
        <v>8</v>
      </c>
      <c r="O19" s="112">
        <v>6.6</v>
      </c>
      <c r="P19" s="112">
        <v>6.7</v>
      </c>
      <c r="Q19" s="112">
        <v>6.5</v>
      </c>
      <c r="R19" s="112">
        <v>6.7</v>
      </c>
      <c r="S19" s="110">
        <f t="shared" si="3"/>
        <v>26.5</v>
      </c>
      <c r="T19" s="111">
        <f t="shared" si="4"/>
        <v>66.25</v>
      </c>
      <c r="U19" s="84">
        <f t="shared" si="5"/>
        <v>8</v>
      </c>
      <c r="V19" s="113"/>
      <c r="W19" s="113"/>
      <c r="X19" s="114"/>
      <c r="Y19" s="114"/>
      <c r="Z19" s="111">
        <f t="shared" si="6"/>
        <v>66.5</v>
      </c>
      <c r="AA19" s="123" t="s">
        <v>42</v>
      </c>
    </row>
    <row r="20" spans="1:27" s="115" customFormat="1" ht="39" customHeight="1">
      <c r="A20" s="108">
        <f t="shared" si="0"/>
        <v>9</v>
      </c>
      <c r="B20" s="109"/>
      <c r="C20" s="71"/>
      <c r="D20" s="102" t="s">
        <v>70</v>
      </c>
      <c r="E20" s="117" t="s">
        <v>71</v>
      </c>
      <c r="F20" s="118" t="s">
        <v>10</v>
      </c>
      <c r="G20" s="119" t="s">
        <v>75</v>
      </c>
      <c r="H20" s="117" t="s">
        <v>72</v>
      </c>
      <c r="I20" s="118" t="s">
        <v>73</v>
      </c>
      <c r="J20" s="118" t="s">
        <v>74</v>
      </c>
      <c r="K20" s="137" t="s">
        <v>99</v>
      </c>
      <c r="L20" s="110">
        <v>134.5</v>
      </c>
      <c r="M20" s="111">
        <f t="shared" si="1"/>
        <v>67.25</v>
      </c>
      <c r="N20" s="84">
        <f t="shared" si="2"/>
        <v>6</v>
      </c>
      <c r="O20" s="112">
        <v>6.4</v>
      </c>
      <c r="P20" s="112">
        <v>6.3</v>
      </c>
      <c r="Q20" s="112">
        <v>7</v>
      </c>
      <c r="R20" s="112">
        <v>6.5</v>
      </c>
      <c r="S20" s="110">
        <f t="shared" si="3"/>
        <v>26.2</v>
      </c>
      <c r="T20" s="111">
        <f t="shared" si="4"/>
        <v>65.5</v>
      </c>
      <c r="U20" s="84">
        <f t="shared" si="5"/>
        <v>9</v>
      </c>
      <c r="V20" s="113"/>
      <c r="W20" s="113"/>
      <c r="X20" s="114"/>
      <c r="Y20" s="114"/>
      <c r="Z20" s="111">
        <f t="shared" si="6"/>
        <v>66.375</v>
      </c>
      <c r="AA20" s="123" t="s">
        <v>42</v>
      </c>
    </row>
    <row r="21" spans="1:27" s="116" customFormat="1" ht="39" customHeight="1">
      <c r="A21" s="108">
        <f t="shared" si="0"/>
        <v>10</v>
      </c>
      <c r="B21" s="109"/>
      <c r="C21" s="71"/>
      <c r="D21" s="145" t="s">
        <v>211</v>
      </c>
      <c r="E21" s="135"/>
      <c r="F21" s="136" t="s">
        <v>8</v>
      </c>
      <c r="G21" s="174" t="s">
        <v>220</v>
      </c>
      <c r="H21" s="175" t="s">
        <v>212</v>
      </c>
      <c r="I21" s="78" t="s">
        <v>126</v>
      </c>
      <c r="J21" s="79" t="s">
        <v>126</v>
      </c>
      <c r="K21" s="79" t="s">
        <v>133</v>
      </c>
      <c r="L21" s="110">
        <v>127</v>
      </c>
      <c r="M21" s="111">
        <f t="shared" si="1"/>
        <v>63.5</v>
      </c>
      <c r="N21" s="84">
        <f t="shared" si="2"/>
        <v>11</v>
      </c>
      <c r="O21" s="112">
        <v>6.4</v>
      </c>
      <c r="P21" s="112">
        <v>6.4</v>
      </c>
      <c r="Q21" s="112">
        <v>6.5</v>
      </c>
      <c r="R21" s="112">
        <v>6.5</v>
      </c>
      <c r="S21" s="110">
        <f t="shared" si="3"/>
        <v>25.8</v>
      </c>
      <c r="T21" s="111">
        <f t="shared" si="4"/>
        <v>64.5</v>
      </c>
      <c r="U21" s="84">
        <f t="shared" si="5"/>
        <v>10</v>
      </c>
      <c r="V21" s="113"/>
      <c r="W21" s="113"/>
      <c r="X21" s="114"/>
      <c r="Y21" s="114"/>
      <c r="Z21" s="111">
        <f t="shared" si="6"/>
        <v>64</v>
      </c>
      <c r="AA21" s="123" t="s">
        <v>42</v>
      </c>
    </row>
    <row r="22" spans="1:27" s="116" customFormat="1" ht="39" customHeight="1">
      <c r="A22" s="108">
        <f t="shared" si="0"/>
        <v>11</v>
      </c>
      <c r="B22" s="109"/>
      <c r="C22" s="71"/>
      <c r="D22" s="120" t="s">
        <v>140</v>
      </c>
      <c r="E22" s="92" t="s">
        <v>141</v>
      </c>
      <c r="F22" s="118" t="s">
        <v>8</v>
      </c>
      <c r="G22" s="154" t="s">
        <v>123</v>
      </c>
      <c r="H22" s="149" t="s">
        <v>124</v>
      </c>
      <c r="I22" s="118" t="s">
        <v>125</v>
      </c>
      <c r="J22" s="79" t="s">
        <v>126</v>
      </c>
      <c r="K22" s="79" t="s">
        <v>142</v>
      </c>
      <c r="L22" s="110">
        <v>126.5</v>
      </c>
      <c r="M22" s="111">
        <f t="shared" si="1"/>
        <v>63.25</v>
      </c>
      <c r="N22" s="84">
        <f t="shared" si="2"/>
        <v>12</v>
      </c>
      <c r="O22" s="112">
        <v>6.2</v>
      </c>
      <c r="P22" s="112">
        <v>6.2</v>
      </c>
      <c r="Q22" s="112">
        <v>6.5</v>
      </c>
      <c r="R22" s="112">
        <v>6.2</v>
      </c>
      <c r="S22" s="110">
        <f t="shared" si="3"/>
        <v>25.099999999999998</v>
      </c>
      <c r="T22" s="111">
        <f t="shared" si="4"/>
        <v>62.749999999999993</v>
      </c>
      <c r="U22" s="84">
        <f t="shared" si="5"/>
        <v>11</v>
      </c>
      <c r="V22" s="113"/>
      <c r="W22" s="113"/>
      <c r="X22" s="114"/>
      <c r="Y22" s="114"/>
      <c r="Z22" s="111">
        <f t="shared" si="6"/>
        <v>63</v>
      </c>
      <c r="AA22" s="123" t="s">
        <v>42</v>
      </c>
    </row>
    <row r="23" spans="1:27" s="116" customFormat="1" ht="39" customHeight="1">
      <c r="A23" s="108">
        <f t="shared" si="0"/>
        <v>11</v>
      </c>
      <c r="B23" s="109"/>
      <c r="C23" s="71"/>
      <c r="D23" s="145" t="s">
        <v>128</v>
      </c>
      <c r="E23" s="135" t="s">
        <v>129</v>
      </c>
      <c r="F23" s="136">
        <v>3</v>
      </c>
      <c r="G23" s="124" t="s">
        <v>130</v>
      </c>
      <c r="H23" s="149" t="s">
        <v>131</v>
      </c>
      <c r="I23" s="136" t="s">
        <v>132</v>
      </c>
      <c r="J23" s="79" t="s">
        <v>126</v>
      </c>
      <c r="K23" s="79" t="s">
        <v>133</v>
      </c>
      <c r="L23" s="110">
        <v>128.5</v>
      </c>
      <c r="M23" s="111">
        <f t="shared" si="1"/>
        <v>64.25</v>
      </c>
      <c r="N23" s="84">
        <f t="shared" si="2"/>
        <v>10</v>
      </c>
      <c r="O23" s="112">
        <v>6.2</v>
      </c>
      <c r="P23" s="112">
        <v>6.2</v>
      </c>
      <c r="Q23" s="112">
        <v>6.2</v>
      </c>
      <c r="R23" s="112">
        <v>6.1</v>
      </c>
      <c r="S23" s="110">
        <f t="shared" si="3"/>
        <v>24.700000000000003</v>
      </c>
      <c r="T23" s="111">
        <f t="shared" si="4"/>
        <v>61.750000000000007</v>
      </c>
      <c r="U23" s="84">
        <f t="shared" si="5"/>
        <v>12</v>
      </c>
      <c r="V23" s="113"/>
      <c r="W23" s="113"/>
      <c r="X23" s="114"/>
      <c r="Y23" s="114"/>
      <c r="Z23" s="111">
        <f t="shared" si="6"/>
        <v>63</v>
      </c>
      <c r="AA23" s="123" t="s">
        <v>42</v>
      </c>
    </row>
    <row r="24" spans="1:27" s="25" customFormat="1" ht="28.5" customHeight="1">
      <c r="A24" s="26"/>
      <c r="B24" s="27"/>
      <c r="C24" s="28"/>
      <c r="D24" s="42"/>
      <c r="E24" s="3"/>
      <c r="F24" s="4"/>
      <c r="G24" s="5"/>
      <c r="H24" s="43"/>
      <c r="I24" s="44"/>
      <c r="J24" s="4"/>
      <c r="K24" s="6"/>
      <c r="L24" s="29"/>
      <c r="M24" s="30"/>
      <c r="N24" s="31"/>
      <c r="O24" s="29"/>
      <c r="P24" s="30"/>
      <c r="Q24" s="31"/>
      <c r="R24" s="29"/>
      <c r="S24" s="30"/>
      <c r="T24" s="31"/>
      <c r="U24" s="31"/>
      <c r="V24" s="31"/>
      <c r="W24" s="29"/>
      <c r="X24" s="32"/>
      <c r="Y24" s="30"/>
      <c r="Z24" s="33"/>
    </row>
    <row r="25" spans="1:27" ht="28.5" customHeight="1">
      <c r="A25" s="34"/>
      <c r="B25" s="34"/>
      <c r="C25" s="34"/>
      <c r="D25" s="34" t="s">
        <v>18</v>
      </c>
      <c r="E25" s="34"/>
      <c r="F25" s="34"/>
      <c r="G25" s="34"/>
      <c r="H25" s="34"/>
      <c r="J25" s="34"/>
      <c r="K25" s="130" t="s">
        <v>229</v>
      </c>
      <c r="L25" s="35"/>
      <c r="M25" s="36"/>
      <c r="N25" s="34"/>
      <c r="O25" s="37"/>
      <c r="P25" s="38"/>
      <c r="Q25" s="34"/>
      <c r="R25" s="37"/>
      <c r="S25" s="38"/>
      <c r="T25" s="34"/>
      <c r="U25" s="34"/>
      <c r="V25" s="34"/>
      <c r="W25" s="34"/>
      <c r="X25" s="34"/>
      <c r="Y25" s="38"/>
      <c r="Z25" s="34"/>
    </row>
    <row r="26" spans="1:27" ht="28.5" customHeight="1">
      <c r="A26" s="34"/>
      <c r="B26" s="34"/>
      <c r="C26" s="34"/>
      <c r="D26" s="34"/>
      <c r="E26" s="34"/>
      <c r="F26" s="34"/>
      <c r="G26" s="34"/>
      <c r="H26" s="34"/>
      <c r="J26" s="34"/>
      <c r="K26" s="130"/>
      <c r="L26" s="35"/>
      <c r="M26" s="36"/>
      <c r="N26" s="34"/>
      <c r="O26" s="37"/>
      <c r="P26" s="38"/>
      <c r="Q26" s="34"/>
      <c r="R26" s="37"/>
      <c r="S26" s="38"/>
      <c r="T26" s="34"/>
      <c r="U26" s="34"/>
      <c r="V26" s="34"/>
      <c r="W26" s="34"/>
      <c r="X26" s="34"/>
      <c r="Y26" s="38"/>
      <c r="Z26" s="34"/>
    </row>
    <row r="27" spans="1:27" ht="28.5" customHeight="1">
      <c r="A27" s="34"/>
      <c r="B27" s="34"/>
      <c r="C27" s="34"/>
      <c r="D27" s="34" t="s">
        <v>11</v>
      </c>
      <c r="E27" s="34"/>
      <c r="F27" s="34"/>
      <c r="G27" s="34"/>
      <c r="H27" s="34"/>
      <c r="J27" s="34"/>
      <c r="K27" s="130" t="s">
        <v>225</v>
      </c>
      <c r="L27" s="35"/>
      <c r="M27" s="39"/>
      <c r="O27" s="37"/>
      <c r="P27" s="38"/>
      <c r="Q27" s="34"/>
      <c r="R27" s="37"/>
      <c r="S27" s="38"/>
      <c r="T27" s="34"/>
      <c r="U27" s="34"/>
      <c r="V27" s="34"/>
      <c r="W27" s="34"/>
      <c r="X27" s="34"/>
      <c r="Y27" s="38"/>
      <c r="Z27" s="34"/>
    </row>
    <row r="28" spans="1:27" ht="28.5" customHeight="1">
      <c r="A28" s="34"/>
      <c r="B28" s="34"/>
      <c r="C28" s="34"/>
      <c r="D28" s="34"/>
      <c r="E28" s="34"/>
      <c r="F28" s="34"/>
      <c r="G28" s="34"/>
      <c r="H28" s="34"/>
      <c r="J28" s="34"/>
      <c r="K28" s="1"/>
      <c r="L28" s="35"/>
      <c r="M28" s="36"/>
      <c r="N28" s="34"/>
      <c r="O28" s="37"/>
      <c r="P28" s="38"/>
      <c r="Q28" s="34"/>
      <c r="R28" s="37"/>
      <c r="S28" s="38"/>
      <c r="T28" s="34"/>
      <c r="U28" s="34"/>
      <c r="V28" s="34"/>
      <c r="W28" s="34"/>
      <c r="X28" s="34"/>
      <c r="Y28" s="38"/>
      <c r="Z28" s="34"/>
    </row>
    <row r="29" spans="1:27" ht="28.5" customHeight="1">
      <c r="A29" s="34"/>
      <c r="B29" s="34"/>
      <c r="C29" s="34"/>
      <c r="D29" s="34" t="s">
        <v>44</v>
      </c>
      <c r="E29" s="34"/>
      <c r="F29" s="34"/>
      <c r="G29" s="34"/>
      <c r="H29" s="34"/>
      <c r="J29" s="34"/>
      <c r="K29" s="130" t="s">
        <v>226</v>
      </c>
      <c r="L29" s="35"/>
      <c r="M29" s="39"/>
      <c r="O29" s="37"/>
      <c r="P29" s="38"/>
      <c r="Q29" s="34"/>
      <c r="R29" s="37"/>
      <c r="S29" s="38"/>
      <c r="T29" s="34"/>
      <c r="U29" s="34"/>
      <c r="V29" s="34"/>
      <c r="W29" s="34"/>
      <c r="X29" s="34"/>
      <c r="Y29" s="38"/>
      <c r="Z29" s="34"/>
    </row>
  </sheetData>
  <sortState ref="A12:AA23">
    <sortCondition ref="A12:A23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33" right="0.25" top="0.24" bottom="0.15748031496062992" header="0.23622047244094491" footer="0.15748031496062992"/>
  <pageSetup paperSize="9" scale="6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view="pageBreakPreview" zoomScale="75" zoomScaleNormal="60" zoomScaleSheetLayoutView="75" workbookViewId="0">
      <selection activeCell="Q15" sqref="Q15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42578125" style="8" customWidth="1"/>
    <col min="6" max="6" width="5.85546875" style="8" customWidth="1"/>
    <col min="7" max="7" width="35.28515625" style="8" customWidth="1"/>
    <col min="8" max="8" width="13.42578125" style="8" customWidth="1"/>
    <col min="9" max="9" width="16.5703125" style="8" customWidth="1"/>
    <col min="10" max="10" width="12.7109375" style="8" hidden="1" customWidth="1"/>
    <col min="11" max="11" width="23.85546875" style="8" customWidth="1"/>
    <col min="12" max="12" width="8" style="40" customWidth="1"/>
    <col min="13" max="13" width="10.5703125" style="41" customWidth="1"/>
    <col min="14" max="14" width="6.85546875" style="8" customWidth="1"/>
    <col min="15" max="15" width="6.85546875" style="40" customWidth="1"/>
    <col min="16" max="16" width="6.85546875" style="41" customWidth="1"/>
    <col min="17" max="17" width="6.85546875" style="8" customWidth="1"/>
    <col min="18" max="18" width="6.85546875" style="40" customWidth="1"/>
    <col min="19" max="19" width="8.7109375" style="41" customWidth="1"/>
    <col min="20" max="20" width="10.5703125" style="8" customWidth="1"/>
    <col min="21" max="21" width="5.7109375" style="8" customWidth="1"/>
    <col min="22" max="23" width="4.42578125" style="8" customWidth="1"/>
    <col min="24" max="24" width="4.42578125" style="8" hidden="1" customWidth="1"/>
    <col min="25" max="25" width="4.42578125" style="41" hidden="1" customWidth="1"/>
    <col min="26" max="26" width="11.5703125" style="8" customWidth="1"/>
    <col min="27" max="27" width="9.140625" style="8" customWidth="1"/>
    <col min="28" max="16384" width="9.140625" style="8"/>
  </cols>
  <sheetData>
    <row r="1" spans="1:27" ht="50.25" customHeight="1">
      <c r="A1" s="186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18" customHeight="1">
      <c r="A2" s="223" t="s">
        <v>68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27" s="9" customFormat="1" ht="15.95" customHeight="1">
      <c r="A3" s="208" t="s">
        <v>19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</row>
    <row r="4" spans="1:27" s="10" customFormat="1" ht="27" customHeight="1">
      <c r="A4" s="189" t="s">
        <v>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</row>
    <row r="5" spans="1:27" s="11" customFormat="1" ht="27" customHeight="1">
      <c r="A5" s="196" t="s">
        <v>69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6" spans="1:27" s="103" customFormat="1" ht="18.75" customHeight="1">
      <c r="A6" s="190" t="s">
        <v>231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</row>
    <row r="7" spans="1:27" ht="3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7" s="17" customFormat="1" ht="15" customHeight="1">
      <c r="A8" s="90" t="s">
        <v>83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202</v>
      </c>
    </row>
    <row r="9" spans="1:27" s="143" customFormat="1" ht="20.100000000000001" customHeight="1">
      <c r="A9" s="201" t="s">
        <v>28</v>
      </c>
      <c r="B9" s="197" t="s">
        <v>55</v>
      </c>
      <c r="C9" s="209" t="s">
        <v>14</v>
      </c>
      <c r="D9" s="203" t="s">
        <v>16</v>
      </c>
      <c r="E9" s="203" t="s">
        <v>3</v>
      </c>
      <c r="F9" s="201" t="s">
        <v>15</v>
      </c>
      <c r="G9" s="203" t="s">
        <v>17</v>
      </c>
      <c r="H9" s="203" t="s">
        <v>3</v>
      </c>
      <c r="I9" s="203" t="s">
        <v>4</v>
      </c>
      <c r="J9" s="144"/>
      <c r="K9" s="203" t="s">
        <v>6</v>
      </c>
      <c r="L9" s="204" t="s">
        <v>50</v>
      </c>
      <c r="M9" s="204"/>
      <c r="N9" s="204"/>
      <c r="O9" s="205" t="s">
        <v>20</v>
      </c>
      <c r="P9" s="206"/>
      <c r="Q9" s="206"/>
      <c r="R9" s="206"/>
      <c r="S9" s="206"/>
      <c r="T9" s="206"/>
      <c r="U9" s="207"/>
      <c r="V9" s="197" t="s">
        <v>22</v>
      </c>
      <c r="W9" s="198" t="s">
        <v>116</v>
      </c>
      <c r="X9" s="201"/>
      <c r="Y9" s="197" t="s">
        <v>56</v>
      </c>
      <c r="Z9" s="202" t="s">
        <v>24</v>
      </c>
      <c r="AA9" s="202" t="s">
        <v>25</v>
      </c>
    </row>
    <row r="10" spans="1:27" s="143" customFormat="1" ht="20.100000000000001" customHeight="1">
      <c r="A10" s="201"/>
      <c r="B10" s="197"/>
      <c r="C10" s="199"/>
      <c r="D10" s="203"/>
      <c r="E10" s="203"/>
      <c r="F10" s="201"/>
      <c r="G10" s="203"/>
      <c r="H10" s="203"/>
      <c r="I10" s="203"/>
      <c r="J10" s="144"/>
      <c r="K10" s="203"/>
      <c r="L10" s="204" t="s">
        <v>57</v>
      </c>
      <c r="M10" s="204"/>
      <c r="N10" s="204"/>
      <c r="O10" s="205" t="s">
        <v>58</v>
      </c>
      <c r="P10" s="206"/>
      <c r="Q10" s="206"/>
      <c r="R10" s="206"/>
      <c r="S10" s="206"/>
      <c r="T10" s="206"/>
      <c r="U10" s="207"/>
      <c r="V10" s="221"/>
      <c r="W10" s="222"/>
      <c r="X10" s="201"/>
      <c r="Y10" s="197"/>
      <c r="Z10" s="202"/>
      <c r="AA10" s="202"/>
    </row>
    <row r="11" spans="1:27" s="143" customFormat="1" ht="69" customHeight="1">
      <c r="A11" s="201"/>
      <c r="B11" s="197"/>
      <c r="C11" s="210"/>
      <c r="D11" s="203"/>
      <c r="E11" s="203"/>
      <c r="F11" s="201"/>
      <c r="G11" s="203"/>
      <c r="H11" s="203"/>
      <c r="I11" s="203"/>
      <c r="J11" s="144"/>
      <c r="K11" s="203"/>
      <c r="L11" s="105" t="s">
        <v>26</v>
      </c>
      <c r="M11" s="106" t="s">
        <v>27</v>
      </c>
      <c r="N11" s="105" t="s">
        <v>28</v>
      </c>
      <c r="O11" s="107" t="s">
        <v>59</v>
      </c>
      <c r="P11" s="107" t="s">
        <v>60</v>
      </c>
      <c r="Q11" s="107" t="s">
        <v>61</v>
      </c>
      <c r="R11" s="107" t="s">
        <v>62</v>
      </c>
      <c r="S11" s="106" t="s">
        <v>26</v>
      </c>
      <c r="T11" s="105" t="s">
        <v>27</v>
      </c>
      <c r="U11" s="105" t="s">
        <v>28</v>
      </c>
      <c r="V11" s="197"/>
      <c r="W11" s="200"/>
      <c r="X11" s="201"/>
      <c r="Y11" s="197"/>
      <c r="Z11" s="202"/>
      <c r="AA11" s="202"/>
    </row>
    <row r="12" spans="1:27" s="115" customFormat="1" ht="42" customHeight="1">
      <c r="A12" s="108">
        <f>RANK(Z12,Z$12:Z$13,0)</f>
        <v>1</v>
      </c>
      <c r="B12" s="109"/>
      <c r="C12" s="71"/>
      <c r="D12" s="80" t="s">
        <v>155</v>
      </c>
      <c r="E12" s="117" t="s">
        <v>79</v>
      </c>
      <c r="F12" s="118">
        <v>2</v>
      </c>
      <c r="G12" s="119" t="s">
        <v>156</v>
      </c>
      <c r="H12" s="117" t="s">
        <v>112</v>
      </c>
      <c r="I12" s="118" t="s">
        <v>113</v>
      </c>
      <c r="J12" s="118" t="s">
        <v>78</v>
      </c>
      <c r="K12" s="136" t="s">
        <v>76</v>
      </c>
      <c r="L12" s="110">
        <v>182.5</v>
      </c>
      <c r="M12" s="111">
        <f>L12/2.8-IF($W12=1,0.5,IF($W12=2,1,0))</f>
        <v>65.178571428571431</v>
      </c>
      <c r="N12" s="84">
        <f>RANK(M12,M$12:M$13,0)</f>
        <v>1</v>
      </c>
      <c r="O12" s="112">
        <v>7.5</v>
      </c>
      <c r="P12" s="112">
        <v>6.2</v>
      </c>
      <c r="Q12" s="112">
        <v>6.3</v>
      </c>
      <c r="R12" s="112">
        <v>6.8</v>
      </c>
      <c r="S12" s="110">
        <f>O12+P12+Q12+R12</f>
        <v>26.8</v>
      </c>
      <c r="T12" s="111">
        <f>S12/0.4-IF($W12=1,0.5,IF($W12=2,1,0))</f>
        <v>67</v>
      </c>
      <c r="U12" s="84">
        <f>RANK(T12,T$12:T$13,0)</f>
        <v>1</v>
      </c>
      <c r="V12" s="113"/>
      <c r="W12" s="113"/>
      <c r="X12" s="114"/>
      <c r="Y12" s="114"/>
      <c r="Z12" s="111">
        <f>(M12+T12)/2-IF($V12=1,0.5,IF($V12=2,1.5,0))</f>
        <v>66.089285714285722</v>
      </c>
      <c r="AA12" s="123" t="s">
        <v>42</v>
      </c>
    </row>
    <row r="13" spans="1:27" s="115" customFormat="1" ht="42" customHeight="1">
      <c r="A13" s="108">
        <f>RANK(Z13,Z$12:Z$13,0)</f>
        <v>2</v>
      </c>
      <c r="B13" s="109"/>
      <c r="C13" s="71"/>
      <c r="D13" s="102" t="s">
        <v>214</v>
      </c>
      <c r="E13" s="117" t="s">
        <v>215</v>
      </c>
      <c r="F13" s="118" t="s">
        <v>10</v>
      </c>
      <c r="G13" s="119" t="s">
        <v>209</v>
      </c>
      <c r="H13" s="173" t="s">
        <v>210</v>
      </c>
      <c r="I13" s="118" t="s">
        <v>126</v>
      </c>
      <c r="J13" s="76" t="s">
        <v>126</v>
      </c>
      <c r="K13" s="79" t="s">
        <v>142</v>
      </c>
      <c r="L13" s="110">
        <v>171</v>
      </c>
      <c r="M13" s="111">
        <f>L13/2.8-IF($W13=1,0.5,IF($W13=2,1,0))</f>
        <v>61.071428571428577</v>
      </c>
      <c r="N13" s="84">
        <f>RANK(M13,M$12:M$13,0)</f>
        <v>2</v>
      </c>
      <c r="O13" s="112">
        <v>6.3</v>
      </c>
      <c r="P13" s="112">
        <v>6.2</v>
      </c>
      <c r="Q13" s="112">
        <v>6.2</v>
      </c>
      <c r="R13" s="112">
        <v>6.3</v>
      </c>
      <c r="S13" s="110">
        <f>O13+P13+Q13+R13</f>
        <v>25</v>
      </c>
      <c r="T13" s="111">
        <f>S13/0.4-IF($W13=1,0.5,IF($W13=2,1,0))</f>
        <v>62.5</v>
      </c>
      <c r="U13" s="84">
        <f>RANK(T13,T$12:T$13,0)</f>
        <v>2</v>
      </c>
      <c r="V13" s="113"/>
      <c r="W13" s="113"/>
      <c r="X13" s="114"/>
      <c r="Y13" s="114"/>
      <c r="Z13" s="111">
        <f>(M13+T13)/2-IF($V13=1,0.5,IF($V13=2,1.5,0))</f>
        <v>61.785714285714292</v>
      </c>
      <c r="AA13" s="123" t="s">
        <v>42</v>
      </c>
    </row>
    <row r="14" spans="1:27" s="25" customFormat="1" ht="50.2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7" ht="34.5" customHeight="1">
      <c r="A15" s="34"/>
      <c r="B15" s="34"/>
      <c r="C15" s="34"/>
      <c r="D15" s="34" t="s">
        <v>18</v>
      </c>
      <c r="E15" s="34"/>
      <c r="F15" s="34"/>
      <c r="G15" s="34"/>
      <c r="H15" s="34"/>
      <c r="J15" s="34"/>
      <c r="K15" s="130" t="s">
        <v>229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7" ht="34.5" customHeight="1">
      <c r="A16" s="34"/>
      <c r="B16" s="34"/>
      <c r="C16" s="34"/>
      <c r="D16" s="34"/>
      <c r="E16" s="34"/>
      <c r="F16" s="34"/>
      <c r="G16" s="34"/>
      <c r="H16" s="34"/>
      <c r="J16" s="34"/>
      <c r="K16" s="130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 t="s">
        <v>11</v>
      </c>
      <c r="E17" s="34"/>
      <c r="F17" s="34"/>
      <c r="G17" s="34"/>
      <c r="H17" s="34"/>
      <c r="J17" s="34"/>
      <c r="K17" s="130" t="s">
        <v>225</v>
      </c>
      <c r="L17" s="35"/>
      <c r="M17" s="39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/>
      <c r="E18" s="34"/>
      <c r="F18" s="34"/>
      <c r="G18" s="34"/>
      <c r="H18" s="34"/>
      <c r="J18" s="34"/>
      <c r="K18" s="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4.5" customHeight="1">
      <c r="A19" s="34"/>
      <c r="B19" s="34"/>
      <c r="C19" s="34"/>
      <c r="D19" s="34" t="s">
        <v>44</v>
      </c>
      <c r="E19" s="34"/>
      <c r="F19" s="34"/>
      <c r="G19" s="34"/>
      <c r="H19" s="34"/>
      <c r="J19" s="34"/>
      <c r="K19" s="130" t="s">
        <v>226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</sheetData>
  <sortState ref="A12:AA13">
    <sortCondition ref="A12:A13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3" right="0.36" top="0.71" bottom="0.15748031496062992" header="0.23622047244094491" footer="0.1574803149606299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view="pageBreakPreview" zoomScale="75" zoomScaleNormal="60" zoomScaleSheetLayoutView="75" workbookViewId="0">
      <selection activeCell="O15" sqref="O15:P15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42578125" style="8" customWidth="1"/>
    <col min="6" max="6" width="5.85546875" style="8" customWidth="1"/>
    <col min="7" max="7" width="35.28515625" style="8" customWidth="1"/>
    <col min="8" max="8" width="13.42578125" style="8" customWidth="1"/>
    <col min="9" max="9" width="16.5703125" style="8" customWidth="1"/>
    <col min="10" max="10" width="12.7109375" style="8" hidden="1" customWidth="1"/>
    <col min="11" max="11" width="23.85546875" style="8" customWidth="1"/>
    <col min="12" max="12" width="8" style="40" customWidth="1"/>
    <col min="13" max="13" width="10.5703125" style="41" customWidth="1"/>
    <col min="14" max="14" width="6.85546875" style="8" customWidth="1"/>
    <col min="15" max="15" width="6.85546875" style="40" customWidth="1"/>
    <col min="16" max="16" width="6.85546875" style="41" customWidth="1"/>
    <col min="17" max="17" width="6.85546875" style="8" customWidth="1"/>
    <col min="18" max="18" width="6.85546875" style="40" customWidth="1"/>
    <col min="19" max="19" width="8.7109375" style="41" customWidth="1"/>
    <col min="20" max="20" width="10.5703125" style="8" customWidth="1"/>
    <col min="21" max="21" width="5.7109375" style="8" customWidth="1"/>
    <col min="22" max="23" width="4.42578125" style="8" customWidth="1"/>
    <col min="24" max="24" width="4.42578125" style="8" hidden="1" customWidth="1"/>
    <col min="25" max="25" width="4.42578125" style="41" hidden="1" customWidth="1"/>
    <col min="26" max="26" width="11.5703125" style="8" customWidth="1"/>
    <col min="27" max="27" width="9.140625" style="8" customWidth="1"/>
    <col min="28" max="16384" width="9.140625" style="8"/>
  </cols>
  <sheetData>
    <row r="1" spans="1:27" ht="50.25" customHeight="1">
      <c r="A1" s="186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18" customHeight="1">
      <c r="A2" s="223" t="s">
        <v>159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27" s="9" customFormat="1" ht="15.95" customHeight="1">
      <c r="A3" s="208" t="s">
        <v>19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</row>
    <row r="4" spans="1:27" s="10" customFormat="1" ht="27" customHeight="1">
      <c r="A4" s="189" t="s">
        <v>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</row>
    <row r="5" spans="1:27" s="11" customFormat="1" ht="27" customHeight="1">
      <c r="A5" s="196" t="s">
        <v>160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6" spans="1:27" s="103" customFormat="1" ht="18.75" customHeight="1">
      <c r="A6" s="190" t="s">
        <v>231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</row>
    <row r="7" spans="1:27" ht="3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27" s="17" customFormat="1" ht="15" customHeight="1">
      <c r="A8" s="90" t="s">
        <v>83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202</v>
      </c>
    </row>
    <row r="9" spans="1:27" s="147" customFormat="1" ht="20.100000000000001" customHeight="1">
      <c r="A9" s="201" t="s">
        <v>28</v>
      </c>
      <c r="B9" s="197" t="s">
        <v>55</v>
      </c>
      <c r="C9" s="209" t="s">
        <v>14</v>
      </c>
      <c r="D9" s="203" t="s">
        <v>16</v>
      </c>
      <c r="E9" s="203" t="s">
        <v>3</v>
      </c>
      <c r="F9" s="201" t="s">
        <v>15</v>
      </c>
      <c r="G9" s="203" t="s">
        <v>17</v>
      </c>
      <c r="H9" s="203" t="s">
        <v>3</v>
      </c>
      <c r="I9" s="203" t="s">
        <v>4</v>
      </c>
      <c r="J9" s="148"/>
      <c r="K9" s="203" t="s">
        <v>6</v>
      </c>
      <c r="L9" s="204" t="s">
        <v>50</v>
      </c>
      <c r="M9" s="204"/>
      <c r="N9" s="204"/>
      <c r="O9" s="205" t="s">
        <v>20</v>
      </c>
      <c r="P9" s="206"/>
      <c r="Q9" s="206"/>
      <c r="R9" s="206"/>
      <c r="S9" s="206"/>
      <c r="T9" s="206"/>
      <c r="U9" s="207"/>
      <c r="V9" s="197" t="s">
        <v>22</v>
      </c>
      <c r="W9" s="198" t="s">
        <v>116</v>
      </c>
      <c r="X9" s="201"/>
      <c r="Y9" s="197" t="s">
        <v>56</v>
      </c>
      <c r="Z9" s="202" t="s">
        <v>24</v>
      </c>
      <c r="AA9" s="202" t="s">
        <v>25</v>
      </c>
    </row>
    <row r="10" spans="1:27" s="147" customFormat="1" ht="20.100000000000001" customHeight="1">
      <c r="A10" s="201"/>
      <c r="B10" s="197"/>
      <c r="C10" s="199"/>
      <c r="D10" s="203"/>
      <c r="E10" s="203"/>
      <c r="F10" s="201"/>
      <c r="G10" s="203"/>
      <c r="H10" s="203"/>
      <c r="I10" s="203"/>
      <c r="J10" s="148"/>
      <c r="K10" s="203"/>
      <c r="L10" s="204" t="s">
        <v>57</v>
      </c>
      <c r="M10" s="204"/>
      <c r="N10" s="204"/>
      <c r="O10" s="205" t="s">
        <v>58</v>
      </c>
      <c r="P10" s="206"/>
      <c r="Q10" s="206"/>
      <c r="R10" s="206"/>
      <c r="S10" s="206"/>
      <c r="T10" s="206"/>
      <c r="U10" s="207"/>
      <c r="V10" s="221"/>
      <c r="W10" s="222"/>
      <c r="X10" s="201"/>
      <c r="Y10" s="197"/>
      <c r="Z10" s="202"/>
      <c r="AA10" s="202"/>
    </row>
    <row r="11" spans="1:27" s="147" customFormat="1" ht="69" customHeight="1">
      <c r="A11" s="201"/>
      <c r="B11" s="197"/>
      <c r="C11" s="210"/>
      <c r="D11" s="203"/>
      <c r="E11" s="203"/>
      <c r="F11" s="201"/>
      <c r="G11" s="203"/>
      <c r="H11" s="203"/>
      <c r="I11" s="203"/>
      <c r="J11" s="148"/>
      <c r="K11" s="203"/>
      <c r="L11" s="105" t="s">
        <v>26</v>
      </c>
      <c r="M11" s="106" t="s">
        <v>27</v>
      </c>
      <c r="N11" s="105" t="s">
        <v>28</v>
      </c>
      <c r="O11" s="107" t="s">
        <v>59</v>
      </c>
      <c r="P11" s="107" t="s">
        <v>60</v>
      </c>
      <c r="Q11" s="107" t="s">
        <v>61</v>
      </c>
      <c r="R11" s="107" t="s">
        <v>62</v>
      </c>
      <c r="S11" s="106" t="s">
        <v>26</v>
      </c>
      <c r="T11" s="105" t="s">
        <v>27</v>
      </c>
      <c r="U11" s="105" t="s">
        <v>28</v>
      </c>
      <c r="V11" s="197"/>
      <c r="W11" s="200"/>
      <c r="X11" s="201"/>
      <c r="Y11" s="197"/>
      <c r="Z11" s="202"/>
      <c r="AA11" s="202"/>
    </row>
    <row r="12" spans="1:27" s="115" customFormat="1" ht="42" customHeight="1">
      <c r="A12" s="108">
        <f t="shared" ref="A12:A17" si="0">RANK(Z12,Z$12:Z$17,0)</f>
        <v>1</v>
      </c>
      <c r="B12" s="109"/>
      <c r="C12" s="71"/>
      <c r="D12" s="102" t="s">
        <v>121</v>
      </c>
      <c r="E12" s="117" t="s">
        <v>122</v>
      </c>
      <c r="F12" s="118" t="s">
        <v>10</v>
      </c>
      <c r="G12" s="119" t="s">
        <v>209</v>
      </c>
      <c r="H12" s="173" t="s">
        <v>210</v>
      </c>
      <c r="I12" s="118" t="s">
        <v>126</v>
      </c>
      <c r="J12" s="118" t="s">
        <v>126</v>
      </c>
      <c r="K12" s="151" t="s">
        <v>127</v>
      </c>
      <c r="L12" s="110">
        <v>190.5</v>
      </c>
      <c r="M12" s="111">
        <f t="shared" ref="M12:M17" si="1">L12/2.8-IF($W12=1,0.5,IF($W12=2,1,0))</f>
        <v>68.035714285714292</v>
      </c>
      <c r="N12" s="84">
        <f t="shared" ref="N12:N17" si="2">RANK(M12,M$12:M$17,0)</f>
        <v>2</v>
      </c>
      <c r="O12" s="112">
        <v>6.9</v>
      </c>
      <c r="P12" s="112">
        <v>7</v>
      </c>
      <c r="Q12" s="112">
        <v>7</v>
      </c>
      <c r="R12" s="112">
        <v>6.8</v>
      </c>
      <c r="S12" s="110">
        <f t="shared" ref="S12:S17" si="3">O12+P12+Q12+R12</f>
        <v>27.7</v>
      </c>
      <c r="T12" s="111">
        <f t="shared" ref="T12:T17" si="4">S12/0.4-IF($W12=1,0.5,IF($W12=2,1,0))</f>
        <v>69.25</v>
      </c>
      <c r="U12" s="84">
        <f t="shared" ref="U12:U17" si="5">RANK(T12,T$12:T$17,0)</f>
        <v>1</v>
      </c>
      <c r="V12" s="113"/>
      <c r="W12" s="113"/>
      <c r="X12" s="114"/>
      <c r="Y12" s="114"/>
      <c r="Z12" s="111">
        <f t="shared" ref="Z12:Z17" si="6">(M12+T12)/2-IF($V12=1,0.5,IF($V12=2,1.5,0))</f>
        <v>68.642857142857139</v>
      </c>
      <c r="AA12" s="123" t="s">
        <v>42</v>
      </c>
    </row>
    <row r="13" spans="1:27" s="115" customFormat="1" ht="42" customHeight="1">
      <c r="A13" s="108">
        <f t="shared" si="0"/>
        <v>2</v>
      </c>
      <c r="B13" s="109"/>
      <c r="C13" s="71"/>
      <c r="D13" s="145" t="s">
        <v>52</v>
      </c>
      <c r="E13" s="135" t="s">
        <v>53</v>
      </c>
      <c r="F13" s="136">
        <v>3</v>
      </c>
      <c r="G13" s="134" t="s">
        <v>95</v>
      </c>
      <c r="H13" s="135" t="s">
        <v>96</v>
      </c>
      <c r="I13" s="136" t="s">
        <v>97</v>
      </c>
      <c r="J13" s="136" t="s">
        <v>106</v>
      </c>
      <c r="K13" s="136" t="s">
        <v>76</v>
      </c>
      <c r="L13" s="110">
        <v>192.5</v>
      </c>
      <c r="M13" s="111">
        <f t="shared" si="1"/>
        <v>68.75</v>
      </c>
      <c r="N13" s="84">
        <f t="shared" si="2"/>
        <v>1</v>
      </c>
      <c r="O13" s="112">
        <v>6.7</v>
      </c>
      <c r="P13" s="112">
        <v>6.6</v>
      </c>
      <c r="Q13" s="112">
        <v>7</v>
      </c>
      <c r="R13" s="112">
        <v>7</v>
      </c>
      <c r="S13" s="110">
        <f t="shared" si="3"/>
        <v>27.3</v>
      </c>
      <c r="T13" s="111">
        <f t="shared" si="4"/>
        <v>68.25</v>
      </c>
      <c r="U13" s="84">
        <f t="shared" si="5"/>
        <v>2</v>
      </c>
      <c r="V13" s="113"/>
      <c r="W13" s="113"/>
      <c r="X13" s="114"/>
      <c r="Y13" s="114"/>
      <c r="Z13" s="111">
        <f t="shared" si="6"/>
        <v>68.5</v>
      </c>
      <c r="AA13" s="123" t="s">
        <v>42</v>
      </c>
    </row>
    <row r="14" spans="1:27" s="115" customFormat="1" ht="42" customHeight="1">
      <c r="A14" s="108">
        <f t="shared" si="0"/>
        <v>3</v>
      </c>
      <c r="B14" s="109"/>
      <c r="C14" s="71"/>
      <c r="D14" s="145" t="s">
        <v>52</v>
      </c>
      <c r="E14" s="135" t="s">
        <v>53</v>
      </c>
      <c r="F14" s="136">
        <v>3</v>
      </c>
      <c r="G14" s="134" t="s">
        <v>91</v>
      </c>
      <c r="H14" s="135" t="s">
        <v>92</v>
      </c>
      <c r="I14" s="136" t="s">
        <v>93</v>
      </c>
      <c r="J14" s="136" t="s">
        <v>106</v>
      </c>
      <c r="K14" s="136" t="s">
        <v>76</v>
      </c>
      <c r="L14" s="110">
        <v>187.5</v>
      </c>
      <c r="M14" s="111">
        <f t="shared" si="1"/>
        <v>66.964285714285722</v>
      </c>
      <c r="N14" s="84">
        <f t="shared" si="2"/>
        <v>4</v>
      </c>
      <c r="O14" s="112">
        <v>6.9</v>
      </c>
      <c r="P14" s="112">
        <v>6.8</v>
      </c>
      <c r="Q14" s="112">
        <v>6.7</v>
      </c>
      <c r="R14" s="112">
        <v>6.8</v>
      </c>
      <c r="S14" s="110">
        <f t="shared" si="3"/>
        <v>27.2</v>
      </c>
      <c r="T14" s="111">
        <f t="shared" si="4"/>
        <v>68</v>
      </c>
      <c r="U14" s="84">
        <f t="shared" si="5"/>
        <v>3</v>
      </c>
      <c r="V14" s="113"/>
      <c r="W14" s="113"/>
      <c r="X14" s="114"/>
      <c r="Y14" s="114"/>
      <c r="Z14" s="111">
        <f t="shared" si="6"/>
        <v>67.482142857142861</v>
      </c>
      <c r="AA14" s="123" t="s">
        <v>42</v>
      </c>
    </row>
    <row r="15" spans="1:27" s="115" customFormat="1" ht="42" customHeight="1">
      <c r="A15" s="108">
        <f t="shared" si="0"/>
        <v>4</v>
      </c>
      <c r="B15" s="109"/>
      <c r="C15" s="71"/>
      <c r="D15" s="154" t="s">
        <v>136</v>
      </c>
      <c r="E15" s="159" t="s">
        <v>137</v>
      </c>
      <c r="F15" s="159" t="s">
        <v>8</v>
      </c>
      <c r="G15" s="124" t="s">
        <v>138</v>
      </c>
      <c r="H15" s="160" t="s">
        <v>139</v>
      </c>
      <c r="I15" s="78" t="s">
        <v>126</v>
      </c>
      <c r="J15" s="76" t="s">
        <v>126</v>
      </c>
      <c r="K15" s="79" t="s">
        <v>133</v>
      </c>
      <c r="L15" s="110">
        <v>187.5</v>
      </c>
      <c r="M15" s="111">
        <f t="shared" si="1"/>
        <v>66.964285714285722</v>
      </c>
      <c r="N15" s="84">
        <f t="shared" si="2"/>
        <v>4</v>
      </c>
      <c r="O15" s="112">
        <v>6.6</v>
      </c>
      <c r="P15" s="112">
        <v>6.6</v>
      </c>
      <c r="Q15" s="112">
        <v>7</v>
      </c>
      <c r="R15" s="112">
        <v>6.9</v>
      </c>
      <c r="S15" s="110">
        <f t="shared" si="3"/>
        <v>27.1</v>
      </c>
      <c r="T15" s="111">
        <f t="shared" si="4"/>
        <v>67.75</v>
      </c>
      <c r="U15" s="84">
        <f t="shared" si="5"/>
        <v>5</v>
      </c>
      <c r="V15" s="113"/>
      <c r="W15" s="113"/>
      <c r="X15" s="114"/>
      <c r="Y15" s="114"/>
      <c r="Z15" s="111">
        <f t="shared" si="6"/>
        <v>67.357142857142861</v>
      </c>
      <c r="AA15" s="123" t="s">
        <v>42</v>
      </c>
    </row>
    <row r="16" spans="1:27" s="115" customFormat="1" ht="42" customHeight="1">
      <c r="A16" s="108">
        <f t="shared" si="0"/>
        <v>5</v>
      </c>
      <c r="B16" s="109"/>
      <c r="C16" s="71"/>
      <c r="D16" s="121" t="s">
        <v>218</v>
      </c>
      <c r="E16" s="117" t="s">
        <v>217</v>
      </c>
      <c r="F16" s="118" t="s">
        <v>10</v>
      </c>
      <c r="G16" s="119" t="s">
        <v>144</v>
      </c>
      <c r="H16" s="117" t="s">
        <v>145</v>
      </c>
      <c r="I16" s="118" t="s">
        <v>126</v>
      </c>
      <c r="J16" s="118" t="s">
        <v>126</v>
      </c>
      <c r="K16" s="79" t="s">
        <v>142</v>
      </c>
      <c r="L16" s="110">
        <v>190.5</v>
      </c>
      <c r="M16" s="111">
        <f t="shared" si="1"/>
        <v>68.035714285714292</v>
      </c>
      <c r="N16" s="84">
        <f t="shared" si="2"/>
        <v>2</v>
      </c>
      <c r="O16" s="112">
        <v>6.4</v>
      </c>
      <c r="P16" s="112">
        <v>6.7</v>
      </c>
      <c r="Q16" s="112">
        <v>6.5</v>
      </c>
      <c r="R16" s="112">
        <v>6.7</v>
      </c>
      <c r="S16" s="110">
        <f t="shared" si="3"/>
        <v>26.3</v>
      </c>
      <c r="T16" s="111">
        <f t="shared" si="4"/>
        <v>65.75</v>
      </c>
      <c r="U16" s="84">
        <f t="shared" si="5"/>
        <v>6</v>
      </c>
      <c r="V16" s="113"/>
      <c r="W16" s="113"/>
      <c r="X16" s="114"/>
      <c r="Y16" s="114"/>
      <c r="Z16" s="111">
        <f t="shared" si="6"/>
        <v>66.892857142857139</v>
      </c>
      <c r="AA16" s="123" t="s">
        <v>42</v>
      </c>
    </row>
    <row r="17" spans="1:27" s="115" customFormat="1" ht="42" customHeight="1">
      <c r="A17" s="108">
        <f t="shared" si="0"/>
        <v>6</v>
      </c>
      <c r="B17" s="109"/>
      <c r="C17" s="71"/>
      <c r="D17" s="145" t="s">
        <v>158</v>
      </c>
      <c r="E17" s="92" t="s">
        <v>94</v>
      </c>
      <c r="F17" s="136" t="s">
        <v>10</v>
      </c>
      <c r="G17" s="134" t="s">
        <v>95</v>
      </c>
      <c r="H17" s="135" t="s">
        <v>96</v>
      </c>
      <c r="I17" s="136" t="s">
        <v>97</v>
      </c>
      <c r="J17" s="136" t="s">
        <v>49</v>
      </c>
      <c r="K17" s="136" t="s">
        <v>76</v>
      </c>
      <c r="L17" s="110">
        <v>183.5</v>
      </c>
      <c r="M17" s="111">
        <f t="shared" si="1"/>
        <v>65.535714285714292</v>
      </c>
      <c r="N17" s="84">
        <f t="shared" si="2"/>
        <v>6</v>
      </c>
      <c r="O17" s="112">
        <v>6.8</v>
      </c>
      <c r="P17" s="112">
        <v>6.6</v>
      </c>
      <c r="Q17" s="112">
        <v>7</v>
      </c>
      <c r="R17" s="112">
        <v>6.8</v>
      </c>
      <c r="S17" s="110">
        <f t="shared" si="3"/>
        <v>27.2</v>
      </c>
      <c r="T17" s="111">
        <f t="shared" si="4"/>
        <v>68</v>
      </c>
      <c r="U17" s="84">
        <f t="shared" si="5"/>
        <v>3</v>
      </c>
      <c r="V17" s="113"/>
      <c r="W17" s="113"/>
      <c r="X17" s="114"/>
      <c r="Y17" s="114"/>
      <c r="Z17" s="111">
        <f t="shared" si="6"/>
        <v>66.767857142857139</v>
      </c>
      <c r="AA17" s="123" t="s">
        <v>42</v>
      </c>
    </row>
    <row r="18" spans="1:27" s="25" customFormat="1" ht="50.25" customHeight="1">
      <c r="A18" s="26"/>
      <c r="B18" s="27"/>
      <c r="C18" s="28"/>
      <c r="D18" s="42"/>
      <c r="E18" s="3"/>
      <c r="F18" s="4"/>
      <c r="G18" s="5"/>
      <c r="H18" s="43"/>
      <c r="I18" s="44"/>
      <c r="J18" s="4"/>
      <c r="K18" s="6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7" ht="34.5" customHeight="1">
      <c r="A19" s="34"/>
      <c r="B19" s="34"/>
      <c r="C19" s="34"/>
      <c r="D19" s="34" t="s">
        <v>18</v>
      </c>
      <c r="E19" s="34"/>
      <c r="F19" s="34"/>
      <c r="G19" s="34"/>
      <c r="H19" s="34"/>
      <c r="J19" s="34"/>
      <c r="K19" s="130" t="s">
        <v>229</v>
      </c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7" ht="34.5" customHeight="1">
      <c r="A20" s="34"/>
      <c r="B20" s="34"/>
      <c r="C20" s="34"/>
      <c r="D20" s="34"/>
      <c r="E20" s="34"/>
      <c r="F20" s="34"/>
      <c r="G20" s="34"/>
      <c r="H20" s="34"/>
      <c r="J20" s="34"/>
      <c r="K20" s="130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7" ht="34.5" customHeight="1">
      <c r="A21" s="34"/>
      <c r="B21" s="34"/>
      <c r="C21" s="34"/>
      <c r="D21" s="34" t="s">
        <v>11</v>
      </c>
      <c r="E21" s="34"/>
      <c r="F21" s="34"/>
      <c r="G21" s="34"/>
      <c r="H21" s="34"/>
      <c r="J21" s="34"/>
      <c r="K21" s="130" t="s">
        <v>225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7" ht="34.5" customHeight="1">
      <c r="A22" s="34"/>
      <c r="B22" s="34"/>
      <c r="C22" s="34"/>
      <c r="D22" s="34"/>
      <c r="E22" s="34"/>
      <c r="F22" s="34"/>
      <c r="G22" s="34"/>
      <c r="H22" s="34"/>
      <c r="J22" s="34"/>
      <c r="K22" s="1"/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7" ht="34.5" customHeight="1">
      <c r="A23" s="34"/>
      <c r="B23" s="34"/>
      <c r="C23" s="34"/>
      <c r="D23" s="34" t="s">
        <v>44</v>
      </c>
      <c r="E23" s="34"/>
      <c r="F23" s="34"/>
      <c r="G23" s="34"/>
      <c r="H23" s="34"/>
      <c r="J23" s="34"/>
      <c r="K23" s="130" t="s">
        <v>226</v>
      </c>
      <c r="L23" s="35"/>
      <c r="M23" s="39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</sheetData>
  <sortState ref="A12:AA17">
    <sortCondition ref="A12:A17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34" right="0.36" top="0.71" bottom="0.15748031496062992" header="0.23622047244094491" footer="0.15748031496062992"/>
  <pageSetup paperSize="9" scale="6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view="pageBreakPreview" zoomScale="75" zoomScaleNormal="60" zoomScaleSheetLayoutView="75" workbookViewId="0">
      <selection activeCell="P15" sqref="P15"/>
    </sheetView>
  </sheetViews>
  <sheetFormatPr defaultRowHeight="12.75"/>
  <cols>
    <col min="1" max="1" width="5.5703125" style="8" customWidth="1"/>
    <col min="2" max="3" width="4.7109375" style="8" hidden="1" customWidth="1"/>
    <col min="4" max="4" width="19" style="8" customWidth="1"/>
    <col min="5" max="5" width="10.42578125" style="8" customWidth="1"/>
    <col min="6" max="6" width="5.85546875" style="8" customWidth="1"/>
    <col min="7" max="7" width="35.28515625" style="8" customWidth="1"/>
    <col min="8" max="8" width="13.42578125" style="8" customWidth="1"/>
    <col min="9" max="9" width="16.5703125" style="8" customWidth="1"/>
    <col min="10" max="10" width="12.7109375" style="8" hidden="1" customWidth="1"/>
    <col min="11" max="11" width="23.85546875" style="8" customWidth="1"/>
    <col min="12" max="12" width="8" style="40" customWidth="1"/>
    <col min="13" max="13" width="10.5703125" style="41" customWidth="1"/>
    <col min="14" max="14" width="6.85546875" style="8" customWidth="1"/>
    <col min="15" max="15" width="6.85546875" style="40" customWidth="1"/>
    <col min="16" max="16" width="6.85546875" style="41" customWidth="1"/>
    <col min="17" max="17" width="6.85546875" style="8" customWidth="1"/>
    <col min="18" max="18" width="6.85546875" style="40" customWidth="1"/>
    <col min="19" max="19" width="8.7109375" style="41" customWidth="1"/>
    <col min="20" max="20" width="10.5703125" style="8" customWidth="1"/>
    <col min="21" max="21" width="5.7109375" style="8" customWidth="1"/>
    <col min="22" max="23" width="4.42578125" style="8" customWidth="1"/>
    <col min="24" max="24" width="4.42578125" style="8" hidden="1" customWidth="1"/>
    <col min="25" max="25" width="4.42578125" style="41" hidden="1" customWidth="1"/>
    <col min="26" max="26" width="11.5703125" style="8" customWidth="1"/>
    <col min="27" max="27" width="9.140625" style="8" customWidth="1"/>
    <col min="28" max="16384" width="9.140625" style="8"/>
  </cols>
  <sheetData>
    <row r="1" spans="1:27" ht="50.25" customHeight="1">
      <c r="A1" s="186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27" ht="18" customHeight="1">
      <c r="A2" s="223" t="s">
        <v>159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27" s="9" customFormat="1" ht="15.95" customHeight="1">
      <c r="A3" s="208" t="s">
        <v>19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</row>
    <row r="4" spans="1:27" s="10" customFormat="1" ht="27" customHeight="1">
      <c r="A4" s="189" t="s">
        <v>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</row>
    <row r="5" spans="1:27" s="11" customFormat="1" ht="27" customHeight="1">
      <c r="A5" s="196" t="s">
        <v>221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6" spans="1:27" s="103" customFormat="1" ht="18.75" customHeight="1">
      <c r="A6" s="190" t="s">
        <v>231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</row>
    <row r="7" spans="1:27" ht="3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</row>
    <row r="8" spans="1:27" s="17" customFormat="1" ht="15" customHeight="1">
      <c r="A8" s="90" t="s">
        <v>83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202</v>
      </c>
    </row>
    <row r="9" spans="1:27" s="170" customFormat="1" ht="20.100000000000001" customHeight="1">
      <c r="A9" s="201" t="s">
        <v>28</v>
      </c>
      <c r="B9" s="197" t="s">
        <v>55</v>
      </c>
      <c r="C9" s="209" t="s">
        <v>14</v>
      </c>
      <c r="D9" s="203" t="s">
        <v>16</v>
      </c>
      <c r="E9" s="203" t="s">
        <v>3</v>
      </c>
      <c r="F9" s="201" t="s">
        <v>15</v>
      </c>
      <c r="G9" s="203" t="s">
        <v>17</v>
      </c>
      <c r="H9" s="203" t="s">
        <v>3</v>
      </c>
      <c r="I9" s="203" t="s">
        <v>4</v>
      </c>
      <c r="J9" s="171"/>
      <c r="K9" s="203" t="s">
        <v>6</v>
      </c>
      <c r="L9" s="204" t="s">
        <v>50</v>
      </c>
      <c r="M9" s="204"/>
      <c r="N9" s="204"/>
      <c r="O9" s="205" t="s">
        <v>20</v>
      </c>
      <c r="P9" s="206"/>
      <c r="Q9" s="206"/>
      <c r="R9" s="206"/>
      <c r="S9" s="206"/>
      <c r="T9" s="206"/>
      <c r="U9" s="207"/>
      <c r="V9" s="197" t="s">
        <v>22</v>
      </c>
      <c r="W9" s="198" t="s">
        <v>116</v>
      </c>
      <c r="X9" s="201"/>
      <c r="Y9" s="197" t="s">
        <v>56</v>
      </c>
      <c r="Z9" s="202" t="s">
        <v>24</v>
      </c>
      <c r="AA9" s="202" t="s">
        <v>25</v>
      </c>
    </row>
    <row r="10" spans="1:27" s="170" customFormat="1" ht="20.100000000000001" customHeight="1">
      <c r="A10" s="201"/>
      <c r="B10" s="197"/>
      <c r="C10" s="199"/>
      <c r="D10" s="203"/>
      <c r="E10" s="203"/>
      <c r="F10" s="201"/>
      <c r="G10" s="203"/>
      <c r="H10" s="203"/>
      <c r="I10" s="203"/>
      <c r="J10" s="171"/>
      <c r="K10" s="203"/>
      <c r="L10" s="204" t="s">
        <v>57</v>
      </c>
      <c r="M10" s="204"/>
      <c r="N10" s="204"/>
      <c r="O10" s="205" t="s">
        <v>58</v>
      </c>
      <c r="P10" s="206"/>
      <c r="Q10" s="206"/>
      <c r="R10" s="206"/>
      <c r="S10" s="206"/>
      <c r="T10" s="206"/>
      <c r="U10" s="207"/>
      <c r="V10" s="221"/>
      <c r="W10" s="222"/>
      <c r="X10" s="201"/>
      <c r="Y10" s="197"/>
      <c r="Z10" s="202"/>
      <c r="AA10" s="202"/>
    </row>
    <row r="11" spans="1:27" s="170" customFormat="1" ht="69" customHeight="1">
      <c r="A11" s="201"/>
      <c r="B11" s="197"/>
      <c r="C11" s="210"/>
      <c r="D11" s="203"/>
      <c r="E11" s="203"/>
      <c r="F11" s="201"/>
      <c r="G11" s="203"/>
      <c r="H11" s="203"/>
      <c r="I11" s="203"/>
      <c r="J11" s="171"/>
      <c r="K11" s="203"/>
      <c r="L11" s="105" t="s">
        <v>26</v>
      </c>
      <c r="M11" s="106" t="s">
        <v>27</v>
      </c>
      <c r="N11" s="105" t="s">
        <v>28</v>
      </c>
      <c r="O11" s="107" t="s">
        <v>59</v>
      </c>
      <c r="P11" s="107" t="s">
        <v>60</v>
      </c>
      <c r="Q11" s="107" t="s">
        <v>61</v>
      </c>
      <c r="R11" s="107" t="s">
        <v>62</v>
      </c>
      <c r="S11" s="106" t="s">
        <v>26</v>
      </c>
      <c r="T11" s="105" t="s">
        <v>27</v>
      </c>
      <c r="U11" s="105" t="s">
        <v>28</v>
      </c>
      <c r="V11" s="197"/>
      <c r="W11" s="200"/>
      <c r="X11" s="201"/>
      <c r="Y11" s="197"/>
      <c r="Z11" s="202"/>
      <c r="AA11" s="202"/>
    </row>
    <row r="12" spans="1:27" s="115" customFormat="1" ht="42" customHeight="1">
      <c r="A12" s="108">
        <f>RANK(Z12,Z$12:Z$14,0)</f>
        <v>1</v>
      </c>
      <c r="B12" s="109"/>
      <c r="C12" s="71"/>
      <c r="D12" s="145" t="s">
        <v>146</v>
      </c>
      <c r="E12" s="135" t="s">
        <v>143</v>
      </c>
      <c r="F12" s="136">
        <v>3</v>
      </c>
      <c r="G12" s="124" t="s">
        <v>138</v>
      </c>
      <c r="H12" s="160" t="s">
        <v>139</v>
      </c>
      <c r="I12" s="78" t="s">
        <v>126</v>
      </c>
      <c r="J12" s="136" t="s">
        <v>39</v>
      </c>
      <c r="K12" s="79" t="s">
        <v>142</v>
      </c>
      <c r="L12" s="110">
        <v>168.5</v>
      </c>
      <c r="M12" s="111">
        <f>L12/2.5-IF($W12=1,0.5,IF($W12=2,1,0))</f>
        <v>67.400000000000006</v>
      </c>
      <c r="N12" s="84">
        <f>RANK(M12,M$12:M$14,0)</f>
        <v>1</v>
      </c>
      <c r="O12" s="112">
        <v>6.6</v>
      </c>
      <c r="P12" s="112">
        <v>6.6</v>
      </c>
      <c r="Q12" s="112">
        <v>6.9</v>
      </c>
      <c r="R12" s="112">
        <v>6.7</v>
      </c>
      <c r="S12" s="110">
        <f>O12+P12+Q12+R12</f>
        <v>26.8</v>
      </c>
      <c r="T12" s="111">
        <f>S12/0.4-IF($W12=1,0.5,IF($W12=2,1,0))</f>
        <v>67</v>
      </c>
      <c r="U12" s="84">
        <f>RANK(T12,T$12:T$14,0)</f>
        <v>1</v>
      </c>
      <c r="V12" s="113"/>
      <c r="W12" s="113"/>
      <c r="X12" s="114"/>
      <c r="Y12" s="114"/>
      <c r="Z12" s="111">
        <f>(M12+T12)/2-IF($V12=1,0.5,IF($V12=2,1.5,0))</f>
        <v>67.2</v>
      </c>
      <c r="AA12" s="123" t="s">
        <v>42</v>
      </c>
    </row>
    <row r="13" spans="1:27" s="115" customFormat="1" ht="42" customHeight="1">
      <c r="A13" s="108">
        <f>RANK(Z13,Z$12:Z$14,0)</f>
        <v>2</v>
      </c>
      <c r="B13" s="109"/>
      <c r="C13" s="71"/>
      <c r="D13" s="102" t="s">
        <v>146</v>
      </c>
      <c r="E13" s="135" t="s">
        <v>143</v>
      </c>
      <c r="F13" s="118">
        <v>3</v>
      </c>
      <c r="G13" s="119" t="s">
        <v>144</v>
      </c>
      <c r="H13" s="117" t="s">
        <v>145</v>
      </c>
      <c r="I13" s="118" t="s">
        <v>126</v>
      </c>
      <c r="J13" s="136" t="s">
        <v>39</v>
      </c>
      <c r="K13" s="79" t="s">
        <v>142</v>
      </c>
      <c r="L13" s="110">
        <v>167.5</v>
      </c>
      <c r="M13" s="111">
        <f>L13/2.5-IF($W13=1,0.5,IF($W13=2,1,0))</f>
        <v>67</v>
      </c>
      <c r="N13" s="84">
        <f>RANK(M13,M$12:M$14,0)</f>
        <v>2</v>
      </c>
      <c r="O13" s="112">
        <v>6.6</v>
      </c>
      <c r="P13" s="112">
        <v>6.5</v>
      </c>
      <c r="Q13" s="112">
        <v>6.8</v>
      </c>
      <c r="R13" s="112">
        <v>6.7</v>
      </c>
      <c r="S13" s="110">
        <f>O13+P13+Q13+R13</f>
        <v>26.599999999999998</v>
      </c>
      <c r="T13" s="111">
        <f>S13/0.4-IF($W13=1,0.5,IF($W13=2,1,0))</f>
        <v>66.499999999999986</v>
      </c>
      <c r="U13" s="84">
        <f>RANK(T13,T$12:T$14,0)</f>
        <v>3</v>
      </c>
      <c r="V13" s="113"/>
      <c r="W13" s="113"/>
      <c r="X13" s="114"/>
      <c r="Y13" s="114"/>
      <c r="Z13" s="111">
        <f>(M13+T13)/2-IF($V13=1,0.5,IF($V13=2,1.5,0))</f>
        <v>66.75</v>
      </c>
      <c r="AA13" s="123" t="s">
        <v>42</v>
      </c>
    </row>
    <row r="14" spans="1:27" s="116" customFormat="1" ht="42" customHeight="1">
      <c r="A14" s="108">
        <f>RANK(Z14,Z$12:Z$14,0)</f>
        <v>3</v>
      </c>
      <c r="B14" s="109"/>
      <c r="C14" s="71"/>
      <c r="D14" s="154" t="s">
        <v>136</v>
      </c>
      <c r="E14" s="159" t="s">
        <v>137</v>
      </c>
      <c r="F14" s="159" t="s">
        <v>8</v>
      </c>
      <c r="G14" s="124" t="s">
        <v>138</v>
      </c>
      <c r="H14" s="160" t="s">
        <v>139</v>
      </c>
      <c r="I14" s="78" t="s">
        <v>126</v>
      </c>
      <c r="J14" s="76" t="s">
        <v>126</v>
      </c>
      <c r="K14" s="79" t="s">
        <v>133</v>
      </c>
      <c r="L14" s="110">
        <v>159.5</v>
      </c>
      <c r="M14" s="111">
        <f>L14/2.5-IF($W14=1,0.5,IF($W14=2,1,0))</f>
        <v>63.8</v>
      </c>
      <c r="N14" s="84">
        <f>RANK(M14,M$12:M$14,0)</f>
        <v>3</v>
      </c>
      <c r="O14" s="112">
        <v>6.7</v>
      </c>
      <c r="P14" s="112">
        <v>6.6</v>
      </c>
      <c r="Q14" s="112">
        <v>6.5</v>
      </c>
      <c r="R14" s="112">
        <v>7</v>
      </c>
      <c r="S14" s="110">
        <f>O14+P14+Q14+R14</f>
        <v>26.8</v>
      </c>
      <c r="T14" s="111">
        <f>S14/0.4-IF($W14=1,0.5,IF($W14=2,1,0))</f>
        <v>67</v>
      </c>
      <c r="U14" s="84">
        <f>RANK(T14,T$12:T$14,0)</f>
        <v>1</v>
      </c>
      <c r="V14" s="113"/>
      <c r="W14" s="113"/>
      <c r="X14" s="114"/>
      <c r="Y14" s="114"/>
      <c r="Z14" s="111">
        <f>(M14+T14)/2-IF($V14=1,0.5,IF($V14=2,1.5,0))</f>
        <v>65.400000000000006</v>
      </c>
      <c r="AA14" s="123" t="s">
        <v>42</v>
      </c>
    </row>
    <row r="15" spans="1:27" s="25" customFormat="1" ht="50.2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7" ht="34.5" customHeight="1">
      <c r="A16" s="34"/>
      <c r="B16" s="34"/>
      <c r="C16" s="34"/>
      <c r="D16" s="34" t="s">
        <v>18</v>
      </c>
      <c r="E16" s="34"/>
      <c r="F16" s="34"/>
      <c r="G16" s="34"/>
      <c r="H16" s="34"/>
      <c r="J16" s="34"/>
      <c r="K16" s="130" t="s">
        <v>229</v>
      </c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/>
      <c r="E17" s="34"/>
      <c r="F17" s="34"/>
      <c r="G17" s="34"/>
      <c r="H17" s="34"/>
      <c r="J17" s="34"/>
      <c r="K17" s="130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 t="s">
        <v>11</v>
      </c>
      <c r="E18" s="34"/>
      <c r="F18" s="34"/>
      <c r="G18" s="34"/>
      <c r="H18" s="34"/>
      <c r="J18" s="34"/>
      <c r="K18" s="130" t="s">
        <v>225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4.5" customHeight="1">
      <c r="A19" s="34"/>
      <c r="B19" s="34"/>
      <c r="C19" s="34"/>
      <c r="D19" s="34"/>
      <c r="E19" s="34"/>
      <c r="F19" s="34"/>
      <c r="G19" s="34"/>
      <c r="H19" s="34"/>
      <c r="J19" s="34"/>
      <c r="K19" s="1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4.5" customHeight="1">
      <c r="A20" s="34"/>
      <c r="B20" s="34"/>
      <c r="C20" s="34"/>
      <c r="D20" s="34" t="s">
        <v>44</v>
      </c>
      <c r="E20" s="34"/>
      <c r="F20" s="34"/>
      <c r="G20" s="34"/>
      <c r="H20" s="34"/>
      <c r="J20" s="34"/>
      <c r="K20" s="130" t="s">
        <v>226</v>
      </c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</sheetData>
  <sortState ref="A12:AA14">
    <sortCondition ref="A12:A14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34" right="0.36" top="0.71" bottom="0.15748031496062992" header="0.23622047244094491" footer="0.15748031496062992"/>
  <pageSetup paperSize="9" scale="6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view="pageBreakPreview" zoomScale="75" zoomScaleNormal="100" zoomScaleSheetLayoutView="75" workbookViewId="0">
      <selection activeCell="AC16" sqref="AC16"/>
    </sheetView>
  </sheetViews>
  <sheetFormatPr defaultRowHeight="12.75"/>
  <cols>
    <col min="1" max="1" width="5" style="8" customWidth="1"/>
    <col min="2" max="3" width="4.7109375" style="8" hidden="1" customWidth="1"/>
    <col min="4" max="4" width="19.85546875" style="8" customWidth="1"/>
    <col min="5" max="5" width="10.7109375" style="8" customWidth="1"/>
    <col min="6" max="6" width="4.85546875" style="8" customWidth="1"/>
    <col min="7" max="7" width="32.85546875" style="8" customWidth="1"/>
    <col min="8" max="8" width="10.7109375" style="8" customWidth="1"/>
    <col min="9" max="9" width="16" style="8" customWidth="1"/>
    <col min="10" max="10" width="12.7109375" style="8" hidden="1" customWidth="1"/>
    <col min="11" max="11" width="22.5703125" style="8" customWidth="1"/>
    <col min="12" max="12" width="6.28515625" style="40" customWidth="1"/>
    <col min="13" max="13" width="8.7109375" style="41" customWidth="1"/>
    <col min="14" max="14" width="3.85546875" style="8" customWidth="1"/>
    <col min="15" max="15" width="6.42578125" style="40" customWidth="1"/>
    <col min="16" max="16" width="8.7109375" style="41" customWidth="1"/>
    <col min="17" max="17" width="3.7109375" style="8" customWidth="1"/>
    <col min="18" max="18" width="6.42578125" style="40" customWidth="1"/>
    <col min="19" max="19" width="8.7109375" style="41" customWidth="1"/>
    <col min="20" max="20" width="3.7109375" style="8" customWidth="1"/>
    <col min="21" max="22" width="4.85546875" style="8" customWidth="1"/>
    <col min="23" max="23" width="6.28515625" style="8" customWidth="1"/>
    <col min="24" max="24" width="6.7109375" style="8" hidden="1" customWidth="1"/>
    <col min="25" max="25" width="9.7109375" style="41" customWidth="1"/>
    <col min="26" max="16384" width="9.140625" style="8"/>
  </cols>
  <sheetData>
    <row r="1" spans="1:25" ht="42.75" customHeight="1">
      <c r="A1" s="186" t="s">
        <v>114</v>
      </c>
      <c r="B1" s="187"/>
      <c r="C1" s="187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4.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25" s="9" customFormat="1" ht="15.95" customHeight="1">
      <c r="A3" s="208" t="s">
        <v>19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</row>
    <row r="4" spans="1:25" s="10" customFormat="1" ht="15.95" customHeight="1">
      <c r="A4" s="189" t="s">
        <v>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</row>
    <row r="5" spans="1:25" s="11" customFormat="1" ht="21" customHeight="1">
      <c r="A5" s="196" t="s">
        <v>222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</row>
    <row r="6" spans="1:25" s="93" customFormat="1" ht="18.75" customHeight="1">
      <c r="A6" s="190" t="s">
        <v>234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5" ht="13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 s="17" customFormat="1" ht="15" customHeight="1">
      <c r="A8" s="90" t="s">
        <v>83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 t="s">
        <v>202</v>
      </c>
    </row>
    <row r="9" spans="1:25" s="20" customFormat="1" ht="20.100000000000001" customHeight="1">
      <c r="A9" s="182" t="s">
        <v>28</v>
      </c>
      <c r="B9" s="191" t="s">
        <v>2</v>
      </c>
      <c r="C9" s="192" t="s">
        <v>14</v>
      </c>
      <c r="D9" s="183" t="s">
        <v>16</v>
      </c>
      <c r="E9" s="183" t="s">
        <v>3</v>
      </c>
      <c r="F9" s="182" t="s">
        <v>15</v>
      </c>
      <c r="G9" s="183" t="s">
        <v>17</v>
      </c>
      <c r="H9" s="183" t="s">
        <v>3</v>
      </c>
      <c r="I9" s="183" t="s">
        <v>4</v>
      </c>
      <c r="J9" s="126"/>
      <c r="K9" s="183" t="s">
        <v>6</v>
      </c>
      <c r="L9" s="184" t="s">
        <v>20</v>
      </c>
      <c r="M9" s="184"/>
      <c r="N9" s="184"/>
      <c r="O9" s="184" t="s">
        <v>21</v>
      </c>
      <c r="P9" s="184"/>
      <c r="Q9" s="184"/>
      <c r="R9" s="184" t="s">
        <v>43</v>
      </c>
      <c r="S9" s="184"/>
      <c r="T9" s="184"/>
      <c r="U9" s="194" t="s">
        <v>22</v>
      </c>
      <c r="V9" s="192" t="s">
        <v>116</v>
      </c>
      <c r="W9" s="182" t="s">
        <v>23</v>
      </c>
      <c r="X9" s="191" t="s">
        <v>56</v>
      </c>
      <c r="Y9" s="185" t="s">
        <v>24</v>
      </c>
    </row>
    <row r="10" spans="1:25" s="20" customFormat="1" ht="55.5" customHeight="1">
      <c r="A10" s="182"/>
      <c r="B10" s="191"/>
      <c r="C10" s="193"/>
      <c r="D10" s="183"/>
      <c r="E10" s="183"/>
      <c r="F10" s="182"/>
      <c r="G10" s="183"/>
      <c r="H10" s="183"/>
      <c r="I10" s="183"/>
      <c r="J10" s="126"/>
      <c r="K10" s="183"/>
      <c r="L10" s="21" t="s">
        <v>26</v>
      </c>
      <c r="M10" s="22" t="s">
        <v>27</v>
      </c>
      <c r="N10" s="23" t="s">
        <v>28</v>
      </c>
      <c r="O10" s="21" t="s">
        <v>26</v>
      </c>
      <c r="P10" s="22" t="s">
        <v>27</v>
      </c>
      <c r="Q10" s="23" t="s">
        <v>28</v>
      </c>
      <c r="R10" s="21" t="s">
        <v>26</v>
      </c>
      <c r="S10" s="22" t="s">
        <v>27</v>
      </c>
      <c r="T10" s="23" t="s">
        <v>28</v>
      </c>
      <c r="U10" s="195"/>
      <c r="V10" s="193"/>
      <c r="W10" s="182"/>
      <c r="X10" s="191"/>
      <c r="Y10" s="185"/>
    </row>
    <row r="11" spans="1:25" s="88" customFormat="1" ht="40.5" customHeight="1">
      <c r="A11" s="225" t="s">
        <v>161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7"/>
    </row>
    <row r="12" spans="1:25" s="88" customFormat="1" ht="40.5" customHeight="1">
      <c r="A12" s="81">
        <f>RANK(Y12,Y$12:Y$14,0)</f>
        <v>1</v>
      </c>
      <c r="B12" s="24"/>
      <c r="C12" s="71"/>
      <c r="D12" s="150" t="s">
        <v>147</v>
      </c>
      <c r="E12" s="117" t="s">
        <v>148</v>
      </c>
      <c r="F12" s="136" t="s">
        <v>8</v>
      </c>
      <c r="G12" s="124" t="s">
        <v>130</v>
      </c>
      <c r="H12" s="149" t="s">
        <v>131</v>
      </c>
      <c r="I12" s="136" t="s">
        <v>132</v>
      </c>
      <c r="J12" s="76" t="s">
        <v>149</v>
      </c>
      <c r="K12" s="151" t="s">
        <v>150</v>
      </c>
      <c r="L12" s="82">
        <v>112.5</v>
      </c>
      <c r="M12" s="83">
        <f>L12/1.7-IF($U12=1,0.5,IF($U12=2,1.5,0))-IF($V12=1,0.5,IF($V12=2,1,0))</f>
        <v>65.67647058823529</v>
      </c>
      <c r="N12" s="84">
        <f>RANK(M12,M$12:M$14,0)</f>
        <v>2</v>
      </c>
      <c r="O12" s="82">
        <v>114</v>
      </c>
      <c r="P12" s="83">
        <f>O12/1.7-IF($U12=1,0.5,IF($U12=2,1.5,0))-IF($V12=1,0.5,IF($V12=2,1,0))</f>
        <v>66.558823529411768</v>
      </c>
      <c r="Q12" s="84">
        <f>RANK(P12,P$12:P$14,0)</f>
        <v>2</v>
      </c>
      <c r="R12" s="82">
        <v>118</v>
      </c>
      <c r="S12" s="83">
        <f>R12/1.7-IF($U12=1,0.5,IF($U12=2,1.5,0))-IF($V12=1,0.5,IF($V12=2,1,0))</f>
        <v>68.911764705882348</v>
      </c>
      <c r="T12" s="84">
        <f>RANK(S12,S$12:S$14,0)</f>
        <v>1</v>
      </c>
      <c r="U12" s="85">
        <v>1</v>
      </c>
      <c r="V12" s="85"/>
      <c r="W12" s="82">
        <f>L12+O12+R12</f>
        <v>344.5</v>
      </c>
      <c r="X12" s="86"/>
      <c r="Y12" s="83">
        <f>ROUND(SUM(M12,P12,S12)/3,3)</f>
        <v>67.049000000000007</v>
      </c>
    </row>
    <row r="13" spans="1:25" s="88" customFormat="1" ht="40.5" customHeight="1">
      <c r="A13" s="81">
        <f>RANK(Y13,Y$12:Y$14,0)</f>
        <v>2</v>
      </c>
      <c r="B13" s="24"/>
      <c r="C13" s="71"/>
      <c r="D13" s="150" t="s">
        <v>151</v>
      </c>
      <c r="E13" s="117" t="s">
        <v>152</v>
      </c>
      <c r="F13" s="136" t="s">
        <v>8</v>
      </c>
      <c r="G13" s="124" t="s">
        <v>130</v>
      </c>
      <c r="H13" s="149" t="s">
        <v>131</v>
      </c>
      <c r="I13" s="136" t="s">
        <v>132</v>
      </c>
      <c r="J13" s="118" t="s">
        <v>126</v>
      </c>
      <c r="K13" s="151" t="s">
        <v>150</v>
      </c>
      <c r="L13" s="82">
        <v>112</v>
      </c>
      <c r="M13" s="83">
        <f>L13/1.7-IF($U13=1,0.5,IF($U13=2,1.5,0))-IF($V13=1,0.5,IF($V13=2,1,0))</f>
        <v>65.882352941176478</v>
      </c>
      <c r="N13" s="84">
        <f>RANK(M13,M$12:M$14,0)</f>
        <v>1</v>
      </c>
      <c r="O13" s="82">
        <v>114.5</v>
      </c>
      <c r="P13" s="83">
        <f>O13/1.7-IF($U13=1,0.5,IF($U13=2,1.5,0))-IF($V13=1,0.5,IF($V13=2,1,0))</f>
        <v>67.352941176470594</v>
      </c>
      <c r="Q13" s="84">
        <f>RANK(P13,P$12:P$14,0)</f>
        <v>1</v>
      </c>
      <c r="R13" s="82">
        <v>111</v>
      </c>
      <c r="S13" s="83">
        <f>R13/1.7-IF($U13=1,0.5,IF($U13=2,1.5,0))-IF($V13=1,0.5,IF($V13=2,1,0))</f>
        <v>65.294117647058826</v>
      </c>
      <c r="T13" s="84">
        <f>RANK(S13,S$12:S$14,0)</f>
        <v>2</v>
      </c>
      <c r="U13" s="85"/>
      <c r="V13" s="85"/>
      <c r="W13" s="82">
        <f>L13+O13+R13</f>
        <v>337.5</v>
      </c>
      <c r="X13" s="86"/>
      <c r="Y13" s="83">
        <f>ROUND(SUM(M13,P13,S13)/3,3)</f>
        <v>66.176000000000002</v>
      </c>
    </row>
    <row r="14" spans="1:25" s="88" customFormat="1" ht="40.5" customHeight="1">
      <c r="A14" s="81">
        <f>RANK(Y14,Y$12:Y$14,0)</f>
        <v>3</v>
      </c>
      <c r="B14" s="24"/>
      <c r="C14" s="71"/>
      <c r="D14" s="145" t="s">
        <v>193</v>
      </c>
      <c r="E14" s="135"/>
      <c r="F14" s="78" t="s">
        <v>8</v>
      </c>
      <c r="G14" s="134" t="s">
        <v>194</v>
      </c>
      <c r="H14" s="135" t="s">
        <v>195</v>
      </c>
      <c r="I14" s="136" t="s">
        <v>111</v>
      </c>
      <c r="J14" s="136" t="s">
        <v>105</v>
      </c>
      <c r="K14" s="136" t="s">
        <v>76</v>
      </c>
      <c r="L14" s="82">
        <v>111</v>
      </c>
      <c r="M14" s="83">
        <f>L14/1.7-IF($U14=1,0.5,IF($U14=2,1.5,0))-IF($V14=1,0.5,IF($V14=2,1,0))</f>
        <v>64.794117647058826</v>
      </c>
      <c r="N14" s="84">
        <f>RANK(M14,M$12:M$14,0)</f>
        <v>3</v>
      </c>
      <c r="O14" s="82">
        <v>113.5</v>
      </c>
      <c r="P14" s="83">
        <f>O14/1.7-IF($U14=1,0.5,IF($U14=2,1.5,0))-IF($V14=1,0.5,IF($V14=2,1,0))</f>
        <v>66.264705882352942</v>
      </c>
      <c r="Q14" s="84">
        <f>RANK(P14,P$12:P$14,0)</f>
        <v>3</v>
      </c>
      <c r="R14" s="82">
        <v>107</v>
      </c>
      <c r="S14" s="83">
        <f>R14/1.7-IF($U14=1,0.5,IF($U14=2,1.5,0))-IF($V14=1,0.5,IF($V14=2,1,0))</f>
        <v>62.441176470588239</v>
      </c>
      <c r="T14" s="84">
        <f>RANK(S14,S$12:S$14,0)</f>
        <v>3</v>
      </c>
      <c r="U14" s="85">
        <v>1</v>
      </c>
      <c r="V14" s="85"/>
      <c r="W14" s="82">
        <f>L14+O14+R14</f>
        <v>331.5</v>
      </c>
      <c r="X14" s="86"/>
      <c r="Y14" s="83">
        <f>ROUND(SUM(M14,P14,S14)/3,3)</f>
        <v>64.5</v>
      </c>
    </row>
    <row r="15" spans="1:25" s="88" customFormat="1" ht="40.5" customHeight="1">
      <c r="A15" s="225" t="s">
        <v>162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7"/>
    </row>
    <row r="16" spans="1:25" s="88" customFormat="1" ht="40.5" customHeight="1">
      <c r="A16" s="81">
        <f>RANK(Y16,Y$16:Y$19,0)</f>
        <v>1</v>
      </c>
      <c r="B16" s="24"/>
      <c r="C16" s="71"/>
      <c r="D16" s="145" t="s">
        <v>211</v>
      </c>
      <c r="E16" s="135"/>
      <c r="F16" s="136" t="s">
        <v>8</v>
      </c>
      <c r="G16" s="124" t="s">
        <v>134</v>
      </c>
      <c r="H16" s="152" t="s">
        <v>135</v>
      </c>
      <c r="I16" s="153" t="s">
        <v>126</v>
      </c>
      <c r="J16" s="79" t="s">
        <v>126</v>
      </c>
      <c r="K16" s="79" t="s">
        <v>133</v>
      </c>
      <c r="L16" s="82">
        <v>111</v>
      </c>
      <c r="M16" s="83">
        <f>L16/1.7-IF($U16=1,0.5,IF($U16=2,1.5,0))-IF($V16=1,0.5,IF($V16=2,1,0))</f>
        <v>65.294117647058826</v>
      </c>
      <c r="N16" s="84">
        <f>RANK(M16,M$16:M$19,0)</f>
        <v>2</v>
      </c>
      <c r="O16" s="82">
        <v>115.5</v>
      </c>
      <c r="P16" s="83">
        <f>O16/1.7-IF($U16=1,0.5,IF($U16=2,1.5,0))-IF($V16=1,0.5,IF($V16=2,1,0))</f>
        <v>67.941176470588232</v>
      </c>
      <c r="Q16" s="84">
        <f>RANK(P16,P$16:P$19,0)</f>
        <v>1</v>
      </c>
      <c r="R16" s="82">
        <v>114</v>
      </c>
      <c r="S16" s="83">
        <f>R16/1.7-IF($U16=1,0.5,IF($U16=2,1.5,0))-IF($V16=1,0.5,IF($V16=2,1,0))</f>
        <v>67.058823529411768</v>
      </c>
      <c r="T16" s="84">
        <f>RANK(S16,S$16:S$19,0)</f>
        <v>2</v>
      </c>
      <c r="U16" s="85"/>
      <c r="V16" s="85"/>
      <c r="W16" s="82">
        <f>L16+O16+R16</f>
        <v>340.5</v>
      </c>
      <c r="X16" s="86"/>
      <c r="Y16" s="83">
        <f>ROUND(SUM(M16,P16,S16)/3,3)</f>
        <v>66.765000000000001</v>
      </c>
    </row>
    <row r="17" spans="1:25" s="88" customFormat="1" ht="40.5" customHeight="1">
      <c r="A17" s="81">
        <f>RANK(Y17,Y$16:Y$19,0)</f>
        <v>2</v>
      </c>
      <c r="B17" s="24"/>
      <c r="C17" s="71"/>
      <c r="D17" s="102" t="s">
        <v>216</v>
      </c>
      <c r="E17" s="117"/>
      <c r="F17" s="118" t="s">
        <v>8</v>
      </c>
      <c r="G17" s="174" t="s">
        <v>220</v>
      </c>
      <c r="H17" s="175" t="s">
        <v>212</v>
      </c>
      <c r="I17" s="78" t="s">
        <v>126</v>
      </c>
      <c r="J17" s="76" t="s">
        <v>126</v>
      </c>
      <c r="K17" s="79" t="s">
        <v>142</v>
      </c>
      <c r="L17" s="82">
        <v>111.5</v>
      </c>
      <c r="M17" s="83">
        <f>L17/1.7-IF($U17=1,0.5,IF($U17=2,1.5,0))-IF($V17=1,0.5,IF($V17=2,1,0))</f>
        <v>65.588235294117652</v>
      </c>
      <c r="N17" s="84">
        <f>RANK(M17,M$16:M$19,0)</f>
        <v>1</v>
      </c>
      <c r="O17" s="82">
        <v>113</v>
      </c>
      <c r="P17" s="83">
        <f>O17/1.7-IF($U17=1,0.5,IF($U17=2,1.5,0))-IF($V17=1,0.5,IF($V17=2,1,0))</f>
        <v>66.470588235294116</v>
      </c>
      <c r="Q17" s="84">
        <f>RANK(P17,P$16:P$19,0)</f>
        <v>3</v>
      </c>
      <c r="R17" s="82">
        <v>115.5</v>
      </c>
      <c r="S17" s="83">
        <f>R17/1.7-IF($U17=1,0.5,IF($U17=2,1.5,0))-IF($V17=1,0.5,IF($V17=2,1,0))</f>
        <v>67.941176470588232</v>
      </c>
      <c r="T17" s="84">
        <f>RANK(S17,S$16:S$19,0)</f>
        <v>1</v>
      </c>
      <c r="U17" s="85"/>
      <c r="V17" s="85"/>
      <c r="W17" s="82">
        <f>L17+O17+R17</f>
        <v>340</v>
      </c>
      <c r="X17" s="86"/>
      <c r="Y17" s="83">
        <f>ROUND(SUM(M17,P17,S17)/3,3)</f>
        <v>66.667000000000002</v>
      </c>
    </row>
    <row r="18" spans="1:25" s="88" customFormat="1" ht="40.5" customHeight="1">
      <c r="A18" s="81">
        <f>RANK(Y18,Y$16:Y$19,0)</f>
        <v>3</v>
      </c>
      <c r="B18" s="24"/>
      <c r="C18" s="71"/>
      <c r="D18" s="145" t="s">
        <v>169</v>
      </c>
      <c r="E18" s="135" t="s">
        <v>192</v>
      </c>
      <c r="F18" s="78" t="s">
        <v>8</v>
      </c>
      <c r="G18" s="134" t="s">
        <v>108</v>
      </c>
      <c r="H18" s="135" t="s">
        <v>109</v>
      </c>
      <c r="I18" s="136" t="s">
        <v>110</v>
      </c>
      <c r="J18" s="136" t="s">
        <v>105</v>
      </c>
      <c r="K18" s="136" t="s">
        <v>76</v>
      </c>
      <c r="L18" s="82">
        <v>106.5</v>
      </c>
      <c r="M18" s="83">
        <f>L18/1.7-IF($U18=1,0.5,IF($U18=2,1.5,0))-IF($V18=1,0.5,IF($V18=2,1,0))</f>
        <v>62.147058823529413</v>
      </c>
      <c r="N18" s="84">
        <f>RANK(M18,M$16:M$19,0)</f>
        <v>4</v>
      </c>
      <c r="O18" s="82">
        <v>115.5</v>
      </c>
      <c r="P18" s="83">
        <f>O18/1.7-IF($U18=1,0.5,IF($U18=2,1.5,0))-IF($V18=1,0.5,IF($V18=2,1,0))</f>
        <v>67.441176470588232</v>
      </c>
      <c r="Q18" s="84">
        <f>RANK(P18,P$16:P$19,0)</f>
        <v>2</v>
      </c>
      <c r="R18" s="82">
        <v>113.5</v>
      </c>
      <c r="S18" s="83">
        <f>R18/1.7-IF($U18=1,0.5,IF($U18=2,1.5,0))-IF($V18=1,0.5,IF($V18=2,1,0))</f>
        <v>66.264705882352942</v>
      </c>
      <c r="T18" s="84">
        <f>RANK(S18,S$16:S$19,0)</f>
        <v>3</v>
      </c>
      <c r="U18" s="85">
        <v>1</v>
      </c>
      <c r="V18" s="85"/>
      <c r="W18" s="82">
        <f>L18+O18+R18</f>
        <v>335.5</v>
      </c>
      <c r="X18" s="86"/>
      <c r="Y18" s="83">
        <f>ROUND(SUM(M18,P18,S18)/3,3)</f>
        <v>65.284000000000006</v>
      </c>
    </row>
    <row r="19" spans="1:25" s="88" customFormat="1" ht="40.5" customHeight="1">
      <c r="A19" s="81">
        <f>RANK(Y19,Y$16:Y$19,0)</f>
        <v>4</v>
      </c>
      <c r="B19" s="24"/>
      <c r="C19" s="71"/>
      <c r="D19" s="145" t="s">
        <v>165</v>
      </c>
      <c r="E19" s="135"/>
      <c r="F19" s="91" t="s">
        <v>8</v>
      </c>
      <c r="G19" s="134" t="s">
        <v>171</v>
      </c>
      <c r="H19" s="135" t="s">
        <v>172</v>
      </c>
      <c r="I19" s="136" t="s">
        <v>173</v>
      </c>
      <c r="J19" s="136" t="s">
        <v>49</v>
      </c>
      <c r="K19" s="136" t="s">
        <v>76</v>
      </c>
      <c r="L19" s="82">
        <v>111</v>
      </c>
      <c r="M19" s="83">
        <f>L19/1.7-IF($U19=1,0.5,IF($U19=2,1.5,0))-IF($V19=1,0.5,IF($V19=2,1,0))</f>
        <v>65.294117647058826</v>
      </c>
      <c r="N19" s="84">
        <f>RANK(M19,M$16:M$19,0)</f>
        <v>2</v>
      </c>
      <c r="O19" s="82">
        <v>107.5</v>
      </c>
      <c r="P19" s="83">
        <f>O19/1.7-IF($U19=1,0.5,IF($U19=2,1.5,0))-IF($V19=1,0.5,IF($V19=2,1,0))</f>
        <v>63.235294117647058</v>
      </c>
      <c r="Q19" s="84">
        <f>RANK(P19,P$16:P$19,0)</f>
        <v>4</v>
      </c>
      <c r="R19" s="82">
        <v>110.5</v>
      </c>
      <c r="S19" s="83">
        <f>R19/1.7-IF($U19=1,0.5,IF($U19=2,1.5,0))-IF($V19=1,0.5,IF($V19=2,1,0))</f>
        <v>65</v>
      </c>
      <c r="T19" s="84">
        <f>RANK(S19,S$16:S$19,0)</f>
        <v>4</v>
      </c>
      <c r="U19" s="85"/>
      <c r="V19" s="85"/>
      <c r="W19" s="82">
        <f>L19+O19+R19</f>
        <v>329</v>
      </c>
      <c r="X19" s="86"/>
      <c r="Y19" s="83">
        <f>ROUND(SUM(M19,P19,S19)/3,3)</f>
        <v>64.510000000000005</v>
      </c>
    </row>
    <row r="20" spans="1:25" s="25" customFormat="1" ht="37.5" customHeight="1">
      <c r="A20" s="26"/>
      <c r="B20" s="27"/>
      <c r="C20" s="28"/>
      <c r="D20" s="42"/>
      <c r="E20" s="3"/>
      <c r="F20" s="4"/>
      <c r="G20" s="5"/>
      <c r="H20" s="43"/>
      <c r="I20" s="44"/>
      <c r="J20" s="4"/>
      <c r="K20" s="6"/>
      <c r="L20" s="29"/>
      <c r="M20" s="30"/>
      <c r="N20" s="31"/>
      <c r="O20" s="29"/>
      <c r="P20" s="30"/>
      <c r="Q20" s="31"/>
      <c r="R20" s="29"/>
      <c r="S20" s="30"/>
      <c r="T20" s="31"/>
      <c r="U20" s="31"/>
      <c r="V20" s="31"/>
      <c r="W20" s="29"/>
      <c r="X20" s="32"/>
      <c r="Y20" s="30"/>
    </row>
    <row r="21" spans="1:25" ht="24.75" customHeight="1">
      <c r="A21" s="34"/>
      <c r="B21" s="34"/>
      <c r="C21" s="34"/>
      <c r="D21" s="34" t="s">
        <v>18</v>
      </c>
      <c r="E21" s="34"/>
      <c r="F21" s="34"/>
      <c r="G21" s="34"/>
      <c r="H21" s="34"/>
      <c r="J21" s="34"/>
      <c r="K21" s="130" t="s">
        <v>229</v>
      </c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</row>
    <row r="22" spans="1:25" ht="24.75" customHeight="1">
      <c r="A22" s="34"/>
      <c r="B22" s="34"/>
      <c r="C22" s="34"/>
      <c r="D22" s="34"/>
      <c r="E22" s="34"/>
      <c r="F22" s="34"/>
      <c r="G22" s="34"/>
      <c r="H22" s="34"/>
      <c r="J22" s="34"/>
      <c r="K22" s="130"/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</row>
    <row r="23" spans="1:25" ht="24.75" customHeight="1">
      <c r="A23" s="34"/>
      <c r="B23" s="34"/>
      <c r="C23" s="34"/>
      <c r="D23" s="34" t="s">
        <v>11</v>
      </c>
      <c r="E23" s="34"/>
      <c r="F23" s="34"/>
      <c r="G23" s="34"/>
      <c r="H23" s="34"/>
      <c r="J23" s="34"/>
      <c r="K23" s="130" t="s">
        <v>225</v>
      </c>
      <c r="L23" s="35"/>
      <c r="M23" s="39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</row>
    <row r="24" spans="1:25" ht="24.75" customHeight="1">
      <c r="A24" s="34"/>
      <c r="B24" s="34"/>
      <c r="C24" s="34"/>
      <c r="D24" s="34"/>
      <c r="E24" s="34"/>
      <c r="F24" s="34"/>
      <c r="G24" s="34"/>
      <c r="H24" s="34"/>
      <c r="J24" s="34"/>
      <c r="K24" s="1"/>
      <c r="L24" s="35"/>
      <c r="M24" s="36"/>
      <c r="N24" s="34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</row>
    <row r="25" spans="1:25" ht="24.75" customHeight="1">
      <c r="A25" s="34"/>
      <c r="B25" s="34"/>
      <c r="C25" s="34"/>
      <c r="D25" s="34" t="s">
        <v>44</v>
      </c>
      <c r="E25" s="34"/>
      <c r="F25" s="34"/>
      <c r="G25" s="34"/>
      <c r="H25" s="34"/>
      <c r="J25" s="34"/>
      <c r="K25" s="130" t="s">
        <v>226</v>
      </c>
      <c r="L25" s="35"/>
      <c r="M25" s="39"/>
      <c r="O25" s="37"/>
      <c r="P25" s="38"/>
      <c r="Q25" s="34"/>
      <c r="R25" s="37"/>
      <c r="S25" s="38"/>
      <c r="T25" s="34"/>
      <c r="U25" s="34"/>
      <c r="V25" s="34"/>
      <c r="W25" s="34"/>
      <c r="X25" s="34"/>
      <c r="Y25" s="38"/>
    </row>
  </sheetData>
  <protectedRanges>
    <protectedRange sqref="K17" name="Диапазон1_3_1_1_3_11_1_1_3_1_3_1_1_1_1_4_2_2_2_2_2_1_2_3"/>
    <protectedRange sqref="K18" name="Диапазон1_3_1_1_3_11_1_1_3_1_3_1_1_1_1_4_2_2_2_2_2_1_2_3_1"/>
  </protectedRanges>
  <sortState ref="A16:Z19">
    <sortCondition ref="A16:A19"/>
  </sortState>
  <mergeCells count="26">
    <mergeCell ref="L9:N9"/>
    <mergeCell ref="B9:B10"/>
    <mergeCell ref="C9:C10"/>
    <mergeCell ref="D9:D10"/>
    <mergeCell ref="E9:E10"/>
    <mergeCell ref="F9:F10"/>
    <mergeCell ref="A9:A10"/>
    <mergeCell ref="G9:G10"/>
    <mergeCell ref="H9:H10"/>
    <mergeCell ref="I9:I10"/>
    <mergeCell ref="K9:K10"/>
    <mergeCell ref="A11:Y11"/>
    <mergeCell ref="A15:Y15"/>
    <mergeCell ref="A6:Y6"/>
    <mergeCell ref="A1:Y1"/>
    <mergeCell ref="A2:Y2"/>
    <mergeCell ref="A3:Y3"/>
    <mergeCell ref="A4:Y4"/>
    <mergeCell ref="A5:Y5"/>
    <mergeCell ref="R9:T9"/>
    <mergeCell ref="U9:U10"/>
    <mergeCell ref="V9:V10"/>
    <mergeCell ref="W9:W10"/>
    <mergeCell ref="X9:X10"/>
    <mergeCell ref="Y9:Y10"/>
    <mergeCell ref="O9:Q9"/>
  </mergeCells>
  <pageMargins left="0.39370078740157483" right="0.39370078740157483" top="0.43307086614173229" bottom="0.15748031496062992" header="0.23622047244094491" footer="0.15748031496062992"/>
  <pageSetup paperSize="9" scale="6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МЛ</vt:lpstr>
      <vt:lpstr>4-5</vt:lpstr>
      <vt:lpstr>ППюн</vt:lpstr>
      <vt:lpstr>ППд А</vt:lpstr>
      <vt:lpstr>ППд А (ок)</vt:lpstr>
      <vt:lpstr>ППд В</vt:lpstr>
      <vt:lpstr>ППд В (ок)</vt:lpstr>
      <vt:lpstr>КПд (ок)</vt:lpstr>
      <vt:lpstr>Тест С</vt:lpstr>
      <vt:lpstr>Судейская</vt:lpstr>
      <vt:lpstr>'4-5'!Область_печати</vt:lpstr>
      <vt:lpstr>'КПд (ок)'!Область_печати</vt:lpstr>
      <vt:lpstr>МЛ!Область_печати</vt:lpstr>
      <vt:lpstr>'ППд А'!Область_печати</vt:lpstr>
      <vt:lpstr>'ППд А (ок)'!Область_печати</vt:lpstr>
      <vt:lpstr>'ППд В'!Область_печати</vt:lpstr>
      <vt:lpstr>'ППд В (ок)'!Область_печати</vt:lpstr>
      <vt:lpstr>ППюн!Область_печати</vt:lpstr>
      <vt:lpstr>'Тест С'!Область_печати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 </cp:lastModifiedBy>
  <cp:lastPrinted>2022-02-24T07:53:28Z</cp:lastPrinted>
  <dcterms:created xsi:type="dcterms:W3CDTF">2015-04-26T07:55:09Z</dcterms:created>
  <dcterms:modified xsi:type="dcterms:W3CDTF">2022-02-24T08:14:42Z</dcterms:modified>
</cp:coreProperties>
</file>